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программы 2016" sheetId="1" r:id="rId1"/>
    <sheet name="ведомственная 2016" sheetId="2" r:id="rId2"/>
  </sheets>
  <definedNames>
    <definedName name="_xlnm.Print_Area" localSheetId="1">'ведомственная 2016'!$A$1:$H$224</definedName>
    <definedName name="_xlnm.Print_Area" localSheetId="0">'программы 2016'!$A$1:$E$241</definedName>
  </definedNames>
  <calcPr fullCalcOnLoad="1"/>
</workbook>
</file>

<file path=xl/sharedStrings.xml><?xml version="1.0" encoding="utf-8"?>
<sst xmlns="http://schemas.openxmlformats.org/spreadsheetml/2006/main" count="1611" uniqueCount="298">
  <si>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</si>
  <si>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</si>
  <si>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</si>
  <si>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</si>
  <si>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</si>
  <si>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</si>
  <si>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</si>
  <si>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</si>
  <si>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</si>
  <si>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</si>
  <si>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</si>
  <si>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</si>
  <si>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</si>
  <si>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</si>
  <si>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</si>
  <si>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</si>
  <si>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</si>
  <si>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</si>
  <si>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</si>
  <si>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</si>
  <si>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Рз, ПР</t>
  </si>
  <si>
    <t>1</t>
  </si>
  <si>
    <t>2</t>
  </si>
  <si>
    <t>3</t>
  </si>
  <si>
    <t>4</t>
  </si>
  <si>
    <t>5</t>
  </si>
  <si>
    <t xml:space="preserve">Итого программная часть </t>
  </si>
  <si>
    <t>Закупка товаров, работ, и услуг в сфере информационно-коммункационных технологий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</si>
  <si>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</si>
  <si>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</si>
  <si>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</si>
  <si>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</si>
  <si>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</si>
  <si>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</si>
  <si>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</si>
  <si>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</si>
  <si>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</si>
  <si>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</si>
  <si>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Сумма
(тыс. рублей)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</si>
  <si>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</si>
  <si>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</si>
  <si>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</si>
  <si>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</si>
  <si>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</si>
  <si>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</si>
  <si>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</si>
  <si>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</si>
  <si>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</si>
  <si>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</si>
  <si>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</si>
  <si>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</si>
  <si>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</si>
  <si>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</si>
  <si>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</si>
  <si>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</si>
  <si>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</si>
  <si>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</si>
  <si>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</si>
  <si>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</si>
  <si>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</si>
  <si>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</si>
  <si>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</si>
  <si>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</si>
  <si>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</si>
  <si>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</si>
  <si>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</si>
  <si>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</si>
  <si>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</si>
  <si>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</si>
  <si>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</si>
  <si>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</si>
  <si>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</si>
  <si>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</si>
  <si>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</si>
  <si>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</si>
  <si>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</si>
  <si>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</si>
  <si>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</si>
  <si>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</si>
  <si>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</si>
  <si>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</si>
  <si>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</si>
  <si>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</si>
  <si>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</si>
  <si>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</si>
  <si>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</si>
  <si>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</si>
  <si>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</si>
  <si>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</si>
  <si>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</si>
  <si>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</si>
  <si>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</si>
  <si>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</si>
  <si>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</si>
  <si>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</si>
  <si>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</si>
  <si>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</si>
  <si>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</si>
  <si>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</si>
  <si>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</si>
  <si>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</si>
  <si>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</si>
  <si>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</si>
  <si>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</si>
  <si>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</si>
  <si>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</si>
  <si>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</si>
  <si>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</si>
  <si>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</si>
  <si>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</si>
  <si>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</si>
  <si>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</si>
  <si>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</si>
  <si>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</si>
  <si>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</si>
  <si>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</si>
  <si>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</si>
  <si>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</si>
  <si>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</si>
  <si>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</si>
  <si>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</si>
  <si>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</si>
  <si>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</si>
  <si>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</si>
  <si>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</si>
  <si>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</si>
  <si>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</si>
  <si>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</si>
  <si>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</si>
  <si>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</si>
  <si>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</si>
  <si>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</si>
  <si>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Предоставление субсидии муниципальным автономным учреждениям на  популяризацию физкультуры и спорта среди населения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</si>
  <si>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</si>
  <si>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</si>
  <si>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</si>
  <si>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</si>
  <si>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</si>
  <si>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</si>
  <si>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</si>
  <si>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</si>
  <si>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</si>
  <si>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</si>
  <si>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</si>
  <si>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</si>
  <si>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</si>
  <si>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</si>
  <si>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06 0 01 00000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</si>
  <si>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</si>
  <si>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</si>
  <si>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</si>
  <si>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</si>
  <si>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</si>
  <si>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</si>
  <si>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</si>
  <si>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</si>
  <si>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</si>
  <si>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</si>
  <si>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</si>
  <si>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</si>
  <si>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</si>
  <si>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</si>
  <si>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</si>
  <si>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</si>
  <si>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</si>
  <si>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</si>
  <si>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03 0 03 00066</t>
  </si>
  <si>
    <t xml:space="preserve">Финансирование работ по благоустройству центрального  парка </t>
  </si>
  <si>
    <t>10 0 05 71340</t>
  </si>
  <si>
    <t>10 0 08 51180</t>
  </si>
  <si>
    <t>Финансирование работ на содержание и ремонт автомобильных дорог и профилактику безопасности дорожного движения</t>
  </si>
  <si>
    <t xml:space="preserve">Финансирование работ по озеленению территории </t>
  </si>
  <si>
    <t>04 0 02 00072</t>
  </si>
  <si>
    <t>04 0 03 00073</t>
  </si>
  <si>
    <t xml:space="preserve">Другие общегосударственные расходы  администрации МО "Бугровское сельское поселение" </t>
  </si>
  <si>
    <t xml:space="preserve">Субсидия на возмещение затрат  в связи с оказанием услуги по поставке твердого топлива </t>
  </si>
  <si>
    <t>Расходы администрации МО "Бугровское сельское поселение" на приобретение твердого топлива для населения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</si>
  <si>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</si>
  <si>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</si>
  <si>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</si>
  <si>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</si>
  <si>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Обеспечение деятельности  муниципального казенного учреждения "Охрана общественного порядка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</si>
  <si>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</si>
  <si>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</si>
  <si>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</si>
  <si>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</si>
  <si>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</si>
  <si>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 xml:space="preserve">Благоустройство населенных пунктов 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</si>
  <si>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</si>
  <si>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</si>
  <si>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</si>
  <si>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</si>
  <si>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Благоустройство части территорий</t>
  </si>
  <si>
    <t>Оказание материальной  поддержки малоимущим семьям с несовершеннолетними детьми и детьми-инвалидами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</si>
  <si>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</si>
  <si>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</si>
  <si>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Бюджетные инвестиции</t>
  </si>
  <si>
    <t xml:space="preserve">Бюджетные инвестиции 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</si>
  <si>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</si>
  <si>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</si>
  <si>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</si>
  <si>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</si>
  <si>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Публичные нормативные социальные выплаты гражданам</t>
  </si>
  <si>
    <t>Рз</t>
  </si>
  <si>
    <t xml:space="preserve"> ПР</t>
  </si>
  <si>
    <t xml:space="preserve">Всего расходов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</si>
  <si>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</si>
  <si>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</si>
  <si>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</si>
  <si>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</si>
  <si>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Образование</t>
  </si>
  <si>
    <t>Культура , кинематография</t>
  </si>
  <si>
    <t>Социальная политика</t>
  </si>
  <si>
    <t>Физическая культура и спорт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</si>
  <si>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</si>
  <si>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</si>
  <si>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</si>
  <si>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</si>
  <si>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</si>
  <si>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</si>
  <si>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</si>
  <si>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</si>
  <si>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</si>
  <si>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</si>
  <si>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t>Общегосударственные вопросы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</si>
  <si>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2016 год</t>
  </si>
  <si>
    <t>Г</t>
  </si>
  <si>
    <r>
      <rPr>
        <sz val="11"/>
        <color indexed="9"/>
        <rFont val="Times New Roman"/>
        <family val="1"/>
      </rPr>
      <t>.0</t>
    </r>
    <r>
      <rPr>
        <sz val="11"/>
        <rFont val="Times New Roman"/>
        <family val="1"/>
      </rPr>
      <t>001</t>
    </r>
  </si>
  <si>
    <t>Администрация муниципального образования "Бугровское сельское поселение"</t>
  </si>
  <si>
    <t>Ведомственная структура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</t>
  </si>
  <si>
    <t>Расходы на выплаты по оплате труда  главе МО "Бугровское сельское поселение"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</si>
  <si>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</si>
  <si>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.0</t>
    </r>
    <r>
      <rPr>
        <i/>
        <sz val="11"/>
        <rFont val="Times New Roman"/>
        <family val="1"/>
      </rPr>
      <t>001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</si>
  <si>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</si>
  <si>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</si>
  <si>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</si>
  <si>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</si>
  <si>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</si>
  <si>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</si>
  <si>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</si>
  <si>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</si>
  <si>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</si>
  <si>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</si>
  <si>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Компенсационные выплаты льготным категориям граждан</t>
  </si>
  <si>
    <t xml:space="preserve">Компенсационные выплаты льготным категориям граждан за подключение к сетям газоснабжения </t>
  </si>
  <si>
    <t>05 0 03 00000</t>
  </si>
  <si>
    <t>05 0 03 00082</t>
  </si>
  <si>
    <t>001</t>
  </si>
  <si>
    <t xml:space="preserve">10 </t>
  </si>
  <si>
    <t>03</t>
  </si>
  <si>
    <t>05</t>
  </si>
  <si>
    <t>02</t>
  </si>
  <si>
    <t>Премии и гранты</t>
  </si>
  <si>
    <t>10 0 11 00194</t>
  </si>
  <si>
    <t>Передача полномочий по реализации жилищных программ</t>
  </si>
  <si>
    <t>10 0 11 00191</t>
  </si>
  <si>
    <t>10 0 00 00191</t>
  </si>
  <si>
    <t>Ремонт муниципальных квартир</t>
  </si>
  <si>
    <t>10 0 11 00192</t>
  </si>
  <si>
    <t>Субсидии, предоставляемые юридическим лицам на ремонт многоквартирных домов</t>
  </si>
  <si>
    <t>Приобретение жилья гражданам, признанными нуждающимися в улучшении жилищных условий</t>
  </si>
  <si>
    <t>10 0 11 00193</t>
  </si>
  <si>
    <t>Формирование фонда капитального ремонта имущества многоквартирных домов</t>
  </si>
  <si>
    <t>Расходы администрации МО "Бугровское сельское поселение" на содержание недвижимого имущества</t>
  </si>
  <si>
    <t>10 0 07 00161</t>
  </si>
  <si>
    <t>Расходы на вознаграждение старост сельских населенных пунктов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</si>
  <si>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</si>
  <si>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</si>
  <si>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03 0 03 S4390</t>
  </si>
  <si>
    <t>03 0 03 74390</t>
  </si>
  <si>
    <t>Субсидия 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</si>
  <si>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</si>
  <si>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02 0 01 S0660</t>
  </si>
  <si>
    <t>Строительство и реконструкция объектов газификации за счет средств местного бюджета</t>
  </si>
  <si>
    <t>02 0 01 70660</t>
  </si>
  <si>
    <t>Строительство и реконструкция объектов газификации за счет средств областного бюджета</t>
  </si>
  <si>
    <t>06 0 01 70880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</si>
  <si>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</si>
  <si>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10 0 07 00162</t>
  </si>
  <si>
    <t>Расходы на премирование физических лиц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</si>
  <si>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</si>
  <si>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</si>
  <si>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10 0 07 00163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</si>
  <si>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</si>
  <si>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 в уставной капитал муниципальных унитарных предприятий</t>
  </si>
  <si>
    <t>02001S0200</t>
  </si>
  <si>
    <t>Строительство распределительного (уличного) газопровода и ПРГ для газоснабжения жилых домов в дер.Сярьги за счет средств областного бюджета</t>
  </si>
  <si>
    <t>Строительство распределительного (уличного) газопровода и ПРГ для газоснабжения жилых домов в дер.Сярьги за счет средств местного бюджета</t>
  </si>
  <si>
    <t>02 0 01 S0200</t>
  </si>
  <si>
    <t>02 0 01 70200</t>
  </si>
  <si>
    <t>05 0 02 00083</t>
  </si>
  <si>
    <t>Материальная помощь социально-незащищенным категориям граждан</t>
  </si>
  <si>
    <t>02 0 04 00037</t>
  </si>
  <si>
    <t>02 0 04 00000</t>
  </si>
  <si>
    <t>Комплексное развитие коммунальной инфраструктуры</t>
  </si>
  <si>
    <t>Финансирование работ по разработке программ коммунальной инфраструктуры</t>
  </si>
  <si>
    <t xml:space="preserve">Приложение 4                                                                 к решению Совета депутатов                                             МО "Бугровское сельское поселение"                                                   от  ______________   №  ____    </t>
  </si>
  <si>
    <t>Приложение  5                                                                     к решению Совета депутатов                         МО "Бугровское сельское поселение"                                                   от  _______________ № 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</si>
</sst>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173" fontId="5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3" fontId="57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3" fontId="5" fillId="0" borderId="14" xfId="0" applyNumberFormat="1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vertical="center" wrapText="1"/>
    </xf>
    <xf numFmtId="173" fontId="59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173" fontId="5" fillId="0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wrapText="1"/>
    </xf>
    <xf numFmtId="173" fontId="3" fillId="0" borderId="0" xfId="0" applyNumberFormat="1" applyFont="1" applyFill="1" applyAlignment="1">
      <alignment/>
    </xf>
    <xf numFmtId="0" fontId="60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/>
    </xf>
    <xf numFmtId="173" fontId="11" fillId="0" borderId="0" xfId="0" applyNumberFormat="1" applyFont="1" applyFill="1" applyBorder="1" applyAlignment="1">
      <alignment horizontal="left" vertical="center"/>
    </xf>
    <xf numFmtId="173" fontId="5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3" fontId="5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173" fontId="11" fillId="0" borderId="0" xfId="0" applyNumberFormat="1" applyFont="1" applyFill="1" applyAlignment="1">
      <alignment horizontal="left" vertical="center"/>
    </xf>
    <xf numFmtId="173" fontId="62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173" fontId="5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173" fontId="3" fillId="9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0"/>
  <sheetViews>
    <sheetView zoomScale="90" zoomScaleNormal="90" zoomScalePageLayoutView="0" workbookViewId="0" topLeftCell="A1">
      <selection activeCell="E8" sqref="E8"/>
    </sheetView>
  </sheetViews>
  <sheetFormatPr defaultColWidth="9.125" defaultRowHeight="12.75"/>
  <cols>
    <col min="1" max="1" width="71.625" style="26" customWidth="1"/>
    <col min="2" max="2" width="15.50390625" style="20" customWidth="1"/>
    <col min="3" max="3" width="7.125" style="20" customWidth="1"/>
    <col min="4" max="4" width="8.625" style="20" customWidth="1"/>
    <col min="5" max="6" width="13.125" style="20" customWidth="1"/>
    <col min="7" max="7" width="14.50390625" style="26" customWidth="1"/>
    <col min="8" max="8" width="10.00390625" style="20" customWidth="1"/>
    <col min="9" max="9" width="10.125" style="20" bestFit="1" customWidth="1"/>
    <col min="10" max="10" width="9.625" style="20" bestFit="1" customWidth="1"/>
    <col min="11" max="16384" width="9.125" style="20" customWidth="1"/>
  </cols>
  <sheetData>
    <row r="1" spans="1:7" ht="86.25" customHeight="1">
      <c r="A1" s="19"/>
      <c r="B1" s="118" t="s">
        <v>296</v>
      </c>
      <c r="C1" s="118"/>
      <c r="D1" s="118"/>
      <c r="E1" s="118"/>
      <c r="F1" s="19"/>
      <c r="G1" s="107"/>
    </row>
    <row r="2" spans="1:5" ht="88.5" customHeight="1">
      <c r="A2" s="122" t="s">
        <v>225</v>
      </c>
      <c r="B2" s="123"/>
      <c r="C2" s="123"/>
      <c r="D2" s="123"/>
      <c r="E2" s="123"/>
    </row>
    <row r="3" spans="1:9" ht="46.5">
      <c r="A3" s="22" t="s">
        <v>15</v>
      </c>
      <c r="B3" s="39" t="s">
        <v>13</v>
      </c>
      <c r="C3" s="39" t="s">
        <v>14</v>
      </c>
      <c r="D3" s="22" t="s">
        <v>20</v>
      </c>
      <c r="E3" s="23" t="s">
        <v>38</v>
      </c>
      <c r="F3" s="24"/>
      <c r="G3" s="108"/>
      <c r="I3" s="21"/>
    </row>
    <row r="4" spans="1:6" ht="15">
      <c r="A4" s="22" t="s">
        <v>21</v>
      </c>
      <c r="B4" s="22" t="s">
        <v>22</v>
      </c>
      <c r="C4" s="22" t="s">
        <v>23</v>
      </c>
      <c r="D4" s="22" t="s">
        <v>24</v>
      </c>
      <c r="E4" s="23" t="s">
        <v>25</v>
      </c>
      <c r="F4" s="24"/>
    </row>
    <row r="5" spans="1:9" ht="15.75" customHeight="1">
      <c r="A5" s="44" t="s">
        <v>17</v>
      </c>
      <c r="B5" s="4"/>
      <c r="C5" s="4"/>
      <c r="D5" s="4"/>
      <c r="E5" s="45">
        <f>E6+E148</f>
        <v>211368.09999999998</v>
      </c>
      <c r="F5" s="103"/>
      <c r="G5" s="108"/>
      <c r="H5" s="21"/>
      <c r="I5" s="21"/>
    </row>
    <row r="6" spans="1:6" ht="15">
      <c r="A6" s="85" t="s">
        <v>26</v>
      </c>
      <c r="B6" s="8"/>
      <c r="C6" s="8"/>
      <c r="D6" s="8"/>
      <c r="E6" s="9">
        <f>E7+E28+E63+E103+E122+E138</f>
        <v>150526.9</v>
      </c>
      <c r="F6" s="27"/>
    </row>
    <row r="7" spans="1:11" s="33" customFormat="1" ht="43.5" customHeight="1">
      <c r="A7" s="84" t="s">
        <v>87</v>
      </c>
      <c r="B7" s="10" t="s">
        <v>42</v>
      </c>
      <c r="C7" s="10" t="s">
        <v>16</v>
      </c>
      <c r="D7" s="46"/>
      <c r="E7" s="11">
        <f>E8+E14+E20</f>
        <v>9998.4</v>
      </c>
      <c r="G7" s="109"/>
      <c r="H7" s="121"/>
      <c r="I7" s="121"/>
      <c r="J7" s="121"/>
      <c r="K7" s="121"/>
    </row>
    <row r="8" spans="1:16" ht="30" customHeight="1">
      <c r="A8" s="87" t="s">
        <v>179</v>
      </c>
      <c r="B8" s="6" t="s">
        <v>93</v>
      </c>
      <c r="C8" s="7" t="s">
        <v>16</v>
      </c>
      <c r="D8" s="8" t="s">
        <v>16</v>
      </c>
      <c r="E8" s="9">
        <f>E10+E12</f>
        <v>1215.5</v>
      </c>
      <c r="F8" s="104"/>
      <c r="G8" s="110"/>
      <c r="H8" s="101"/>
      <c r="I8" s="101"/>
      <c r="J8" s="101"/>
      <c r="K8" s="101"/>
      <c r="L8" s="101"/>
      <c r="M8" s="101"/>
      <c r="N8" s="101"/>
      <c r="O8" s="101"/>
      <c r="P8" s="101"/>
    </row>
    <row r="9" spans="1:6" ht="27.75" customHeight="1">
      <c r="A9" s="47" t="s">
        <v>95</v>
      </c>
      <c r="B9" s="7" t="s">
        <v>44</v>
      </c>
      <c r="C9" s="7"/>
      <c r="D9" s="8"/>
      <c r="E9" s="9">
        <f>E8</f>
        <v>1215.5</v>
      </c>
      <c r="F9" s="27"/>
    </row>
    <row r="10" spans="1:6" ht="27">
      <c r="A10" s="48" t="s">
        <v>194</v>
      </c>
      <c r="B10" s="7" t="s">
        <v>44</v>
      </c>
      <c r="C10" s="7">
        <v>240</v>
      </c>
      <c r="D10" s="8" t="s">
        <v>16</v>
      </c>
      <c r="E10" s="9">
        <f>E11</f>
        <v>845</v>
      </c>
      <c r="F10" s="27"/>
    </row>
    <row r="11" spans="1:6" ht="27">
      <c r="A11" s="1" t="s">
        <v>29</v>
      </c>
      <c r="B11" s="7" t="s">
        <v>44</v>
      </c>
      <c r="C11" s="7">
        <v>240</v>
      </c>
      <c r="D11" s="8" t="s">
        <v>91</v>
      </c>
      <c r="E11" s="9">
        <f>145+700</f>
        <v>845</v>
      </c>
      <c r="F11" s="27"/>
    </row>
    <row r="12" spans="1:6" ht="27">
      <c r="A12" s="48" t="s">
        <v>194</v>
      </c>
      <c r="B12" s="7" t="str">
        <f>$B$11</f>
        <v>01 0 01 00010</v>
      </c>
      <c r="C12" s="7">
        <v>240</v>
      </c>
      <c r="D12" s="8"/>
      <c r="E12" s="9">
        <f>E13</f>
        <v>370.5</v>
      </c>
      <c r="F12" s="27"/>
    </row>
    <row r="13" spans="1:6" ht="15">
      <c r="A13" s="49" t="s">
        <v>36</v>
      </c>
      <c r="B13" s="7" t="str">
        <f>$B$11</f>
        <v>01 0 01 00010</v>
      </c>
      <c r="C13" s="7">
        <v>240</v>
      </c>
      <c r="D13" s="8" t="s">
        <v>90</v>
      </c>
      <c r="E13" s="9">
        <f>1000-605.6-23.9</f>
        <v>370.5</v>
      </c>
      <c r="F13" s="27"/>
    </row>
    <row r="14" spans="1:7" ht="27">
      <c r="A14" s="18" t="s">
        <v>180</v>
      </c>
      <c r="B14" s="7" t="s">
        <v>94</v>
      </c>
      <c r="C14" s="7"/>
      <c r="D14" s="8"/>
      <c r="E14" s="9">
        <f>E16+E18</f>
        <v>2121</v>
      </c>
      <c r="F14" s="27"/>
      <c r="G14" s="29"/>
    </row>
    <row r="15" spans="1:7" ht="27">
      <c r="A15" s="1" t="s">
        <v>96</v>
      </c>
      <c r="B15" s="7" t="s">
        <v>120</v>
      </c>
      <c r="C15" s="7"/>
      <c r="D15" s="8"/>
      <c r="E15" s="9">
        <f>E16</f>
        <v>2121</v>
      </c>
      <c r="F15" s="27"/>
      <c r="G15" s="29"/>
    </row>
    <row r="16" spans="1:6" ht="27">
      <c r="A16" s="48" t="s">
        <v>194</v>
      </c>
      <c r="B16" s="7" t="s">
        <v>120</v>
      </c>
      <c r="C16" s="7">
        <v>240</v>
      </c>
      <c r="D16" s="8" t="s">
        <v>16</v>
      </c>
      <c r="E16" s="9">
        <f>E17</f>
        <v>2121</v>
      </c>
      <c r="F16" s="27"/>
    </row>
    <row r="17" spans="1:6" ht="27">
      <c r="A17" s="1" t="s">
        <v>29</v>
      </c>
      <c r="B17" s="7" t="s">
        <v>120</v>
      </c>
      <c r="C17" s="7">
        <v>240</v>
      </c>
      <c r="D17" s="8" t="s">
        <v>91</v>
      </c>
      <c r="E17" s="9">
        <f>3975-100-1079-600-75</f>
        <v>2121</v>
      </c>
      <c r="F17" s="27"/>
    </row>
    <row r="18" spans="1:6" ht="27">
      <c r="A18" s="48" t="s">
        <v>194</v>
      </c>
      <c r="B18" s="7" t="s">
        <v>120</v>
      </c>
      <c r="C18" s="7">
        <v>240</v>
      </c>
      <c r="D18" s="8"/>
      <c r="E18" s="9">
        <f>E19</f>
        <v>0</v>
      </c>
      <c r="F18" s="27"/>
    </row>
    <row r="19" spans="1:6" ht="15">
      <c r="A19" s="49" t="s">
        <v>36</v>
      </c>
      <c r="B19" s="7" t="s">
        <v>120</v>
      </c>
      <c r="C19" s="7">
        <v>240</v>
      </c>
      <c r="D19" s="8" t="s">
        <v>90</v>
      </c>
      <c r="E19" s="9">
        <v>0</v>
      </c>
      <c r="F19" s="27"/>
    </row>
    <row r="20" spans="1:6" ht="36" customHeight="1">
      <c r="A20" s="18" t="s">
        <v>181</v>
      </c>
      <c r="B20" s="7" t="s">
        <v>92</v>
      </c>
      <c r="C20" s="7"/>
      <c r="D20" s="8"/>
      <c r="E20" s="9">
        <f>E21</f>
        <v>6661.9</v>
      </c>
      <c r="F20" s="27"/>
    </row>
    <row r="21" spans="1:6" ht="30" customHeight="1">
      <c r="A21" s="1" t="s">
        <v>82</v>
      </c>
      <c r="B21" s="7" t="s">
        <v>77</v>
      </c>
      <c r="C21" s="7"/>
      <c r="D21" s="8"/>
      <c r="E21" s="9">
        <f>E22+E24+E26</f>
        <v>6661.9</v>
      </c>
      <c r="F21" s="27"/>
    </row>
    <row r="22" spans="1:11" ht="15">
      <c r="A22" s="48" t="s">
        <v>195</v>
      </c>
      <c r="B22" s="7" t="s">
        <v>77</v>
      </c>
      <c r="C22" s="7">
        <v>110</v>
      </c>
      <c r="D22" s="8"/>
      <c r="E22" s="9">
        <f>E23</f>
        <v>5733.099999999999</v>
      </c>
      <c r="F22" s="27"/>
      <c r="G22" s="111"/>
      <c r="H22" s="119"/>
      <c r="I22" s="119"/>
      <c r="J22" s="119"/>
      <c r="K22" s="119"/>
    </row>
    <row r="23" spans="1:7" ht="27">
      <c r="A23" s="1" t="s">
        <v>29</v>
      </c>
      <c r="B23" s="7" t="s">
        <v>77</v>
      </c>
      <c r="C23" s="7">
        <v>110</v>
      </c>
      <c r="D23" s="8" t="s">
        <v>91</v>
      </c>
      <c r="E23" s="9">
        <f>5518.9+214.2</f>
        <v>5733.099999999999</v>
      </c>
      <c r="F23" s="27"/>
      <c r="G23" s="112"/>
    </row>
    <row r="24" spans="1:7" ht="27">
      <c r="A24" s="48" t="s">
        <v>194</v>
      </c>
      <c r="B24" s="7" t="s">
        <v>77</v>
      </c>
      <c r="C24" s="7">
        <v>240</v>
      </c>
      <c r="D24" s="8"/>
      <c r="E24" s="9">
        <f>E25</f>
        <v>923.3000000000001</v>
      </c>
      <c r="F24" s="27"/>
      <c r="G24" s="111"/>
    </row>
    <row r="25" spans="1:7" ht="27">
      <c r="A25" s="1" t="s">
        <v>29</v>
      </c>
      <c r="B25" s="7" t="s">
        <v>77</v>
      </c>
      <c r="C25" s="7">
        <v>240</v>
      </c>
      <c r="D25" s="8" t="s">
        <v>91</v>
      </c>
      <c r="E25" s="9">
        <f>1142.5-5.1-214.1</f>
        <v>923.3000000000001</v>
      </c>
      <c r="F25" s="27"/>
      <c r="G25" s="111"/>
    </row>
    <row r="26" spans="1:7" ht="15">
      <c r="A26" s="1" t="s">
        <v>201</v>
      </c>
      <c r="B26" s="7" t="s">
        <v>77</v>
      </c>
      <c r="C26" s="7">
        <v>850</v>
      </c>
      <c r="D26" s="8"/>
      <c r="E26" s="9">
        <f>E27</f>
        <v>5.5</v>
      </c>
      <c r="F26" s="27"/>
      <c r="G26" s="111"/>
    </row>
    <row r="27" spans="1:7" ht="27">
      <c r="A27" s="1" t="s">
        <v>29</v>
      </c>
      <c r="B27" s="7" t="s">
        <v>77</v>
      </c>
      <c r="C27" s="7">
        <v>850</v>
      </c>
      <c r="D27" s="8" t="s">
        <v>91</v>
      </c>
      <c r="E27" s="9">
        <f>0.5+5.1-0.1</f>
        <v>5.5</v>
      </c>
      <c r="F27" s="27"/>
      <c r="G27" s="111"/>
    </row>
    <row r="28" spans="1:7" s="33" customFormat="1" ht="44.25" customHeight="1">
      <c r="A28" s="84" t="s">
        <v>19</v>
      </c>
      <c r="B28" s="10" t="s">
        <v>43</v>
      </c>
      <c r="C28" s="10"/>
      <c r="D28" s="46"/>
      <c r="E28" s="50">
        <f>E29+E49+E53+E59</f>
        <v>55727.100000000006</v>
      </c>
      <c r="F28" s="32"/>
      <c r="G28" s="40"/>
    </row>
    <row r="29" spans="1:8" ht="27">
      <c r="A29" s="18" t="s">
        <v>182</v>
      </c>
      <c r="B29" s="7" t="s">
        <v>97</v>
      </c>
      <c r="C29" s="7"/>
      <c r="D29" s="8"/>
      <c r="E29" s="9">
        <f>E30+E33+E36+E41+E44</f>
        <v>25608.4</v>
      </c>
      <c r="F29" s="27"/>
      <c r="G29" s="108"/>
      <c r="H29" s="21"/>
    </row>
    <row r="30" spans="1:8" ht="15">
      <c r="A30" s="1" t="s">
        <v>98</v>
      </c>
      <c r="B30" s="7" t="s">
        <v>78</v>
      </c>
      <c r="C30" s="7"/>
      <c r="D30" s="51"/>
      <c r="E30" s="9">
        <f>E31</f>
        <v>2654.7</v>
      </c>
      <c r="F30" s="27"/>
      <c r="H30" s="21"/>
    </row>
    <row r="31" spans="1:6" ht="27">
      <c r="A31" s="48" t="s">
        <v>194</v>
      </c>
      <c r="B31" s="7" t="s">
        <v>78</v>
      </c>
      <c r="C31" s="7">
        <v>240</v>
      </c>
      <c r="D31" s="8"/>
      <c r="E31" s="9">
        <f>E32</f>
        <v>2654.7</v>
      </c>
      <c r="F31" s="27"/>
    </row>
    <row r="32" spans="1:6" ht="13.5" customHeight="1">
      <c r="A32" s="1" t="s">
        <v>5</v>
      </c>
      <c r="B32" s="7" t="s">
        <v>78</v>
      </c>
      <c r="C32" s="7">
        <v>240</v>
      </c>
      <c r="D32" s="8" t="s">
        <v>102</v>
      </c>
      <c r="E32" s="9">
        <f>4607.7-2000-303+250+100</f>
        <v>2654.7</v>
      </c>
      <c r="F32" s="27"/>
    </row>
    <row r="33" spans="1:6" ht="33" customHeight="1">
      <c r="A33" s="12" t="s">
        <v>287</v>
      </c>
      <c r="B33" s="7" t="s">
        <v>285</v>
      </c>
      <c r="C33" s="7"/>
      <c r="D33" s="8"/>
      <c r="E33" s="9">
        <f>E35</f>
        <v>532.8</v>
      </c>
      <c r="F33" s="27"/>
    </row>
    <row r="34" spans="1:6" ht="13.5" customHeight="1">
      <c r="A34" s="92" t="s">
        <v>196</v>
      </c>
      <c r="B34" s="7" t="s">
        <v>285</v>
      </c>
      <c r="C34" s="7">
        <v>410</v>
      </c>
      <c r="D34" s="8"/>
      <c r="E34" s="9">
        <f>E33</f>
        <v>532.8</v>
      </c>
      <c r="F34" s="27"/>
    </row>
    <row r="35" spans="1:6" ht="13.5" customHeight="1">
      <c r="A35" s="1" t="s">
        <v>5</v>
      </c>
      <c r="B35" s="7" t="s">
        <v>285</v>
      </c>
      <c r="C35" s="7">
        <v>410</v>
      </c>
      <c r="D35" s="8" t="s">
        <v>102</v>
      </c>
      <c r="E35" s="9">
        <f>1628.3-50-1045.5</f>
        <v>532.8</v>
      </c>
      <c r="F35" s="27"/>
    </row>
    <row r="36" spans="1:6" ht="32.25" customHeight="1">
      <c r="A36" s="55" t="s">
        <v>273</v>
      </c>
      <c r="B36" s="6" t="s">
        <v>272</v>
      </c>
      <c r="C36" s="7"/>
      <c r="D36" s="8"/>
      <c r="E36" s="9">
        <v>44</v>
      </c>
      <c r="F36" s="27"/>
    </row>
    <row r="37" spans="1:6" ht="32.25" customHeight="1">
      <c r="A37" s="48" t="s">
        <v>194</v>
      </c>
      <c r="B37" s="6" t="s">
        <v>272</v>
      </c>
      <c r="C37" s="7">
        <v>240</v>
      </c>
      <c r="D37" s="8"/>
      <c r="E37" s="9">
        <v>10</v>
      </c>
      <c r="F37" s="27"/>
    </row>
    <row r="38" spans="1:6" ht="18" customHeight="1">
      <c r="A38" s="1" t="s">
        <v>5</v>
      </c>
      <c r="B38" s="6" t="s">
        <v>272</v>
      </c>
      <c r="C38" s="7">
        <v>240</v>
      </c>
      <c r="D38" s="8" t="s">
        <v>102</v>
      </c>
      <c r="E38" s="9">
        <v>10</v>
      </c>
      <c r="F38" s="27"/>
    </row>
    <row r="39" spans="1:6" ht="18" customHeight="1">
      <c r="A39" s="92" t="s">
        <v>196</v>
      </c>
      <c r="B39" s="7" t="s">
        <v>272</v>
      </c>
      <c r="C39" s="7">
        <v>410</v>
      </c>
      <c r="D39" s="8"/>
      <c r="E39" s="9">
        <v>34</v>
      </c>
      <c r="F39" s="27"/>
    </row>
    <row r="40" spans="1:6" ht="15" customHeight="1">
      <c r="A40" s="1" t="s">
        <v>5</v>
      </c>
      <c r="B40" s="7" t="s">
        <v>272</v>
      </c>
      <c r="C40" s="7">
        <v>410</v>
      </c>
      <c r="D40" s="8" t="s">
        <v>102</v>
      </c>
      <c r="E40" s="9">
        <v>34</v>
      </c>
      <c r="F40" s="27"/>
    </row>
    <row r="41" spans="1:6" ht="33" customHeight="1">
      <c r="A41" s="12" t="s">
        <v>286</v>
      </c>
      <c r="B41" s="8" t="s">
        <v>289</v>
      </c>
      <c r="C41" s="7"/>
      <c r="D41" s="8"/>
      <c r="E41" s="9">
        <f>E43</f>
        <v>21632.9</v>
      </c>
      <c r="F41" s="27"/>
    </row>
    <row r="42" spans="1:6" ht="15" customHeight="1">
      <c r="A42" s="92" t="s">
        <v>196</v>
      </c>
      <c r="B42" s="8" t="s">
        <v>289</v>
      </c>
      <c r="C42" s="7">
        <v>410</v>
      </c>
      <c r="D42" s="8"/>
      <c r="E42" s="9">
        <f>E43</f>
        <v>21632.9</v>
      </c>
      <c r="F42" s="27"/>
    </row>
    <row r="43" spans="1:6" ht="15" customHeight="1">
      <c r="A43" s="1" t="s">
        <v>5</v>
      </c>
      <c r="B43" s="8" t="s">
        <v>289</v>
      </c>
      <c r="C43" s="7">
        <v>410</v>
      </c>
      <c r="D43" s="8" t="s">
        <v>102</v>
      </c>
      <c r="E43" s="9">
        <v>21632.9</v>
      </c>
      <c r="F43" s="27"/>
    </row>
    <row r="44" spans="1:6" ht="26.25" customHeight="1">
      <c r="A44" s="1" t="s">
        <v>275</v>
      </c>
      <c r="B44" s="7" t="s">
        <v>274</v>
      </c>
      <c r="C44" s="7"/>
      <c r="D44" s="8"/>
      <c r="E44" s="9">
        <f>644+100</f>
        <v>744</v>
      </c>
      <c r="F44" s="27"/>
    </row>
    <row r="45" spans="1:6" ht="26.25" customHeight="1">
      <c r="A45" s="48" t="s">
        <v>194</v>
      </c>
      <c r="B45" s="7" t="s">
        <v>274</v>
      </c>
      <c r="C45" s="7">
        <v>240</v>
      </c>
      <c r="D45" s="8"/>
      <c r="E45" s="9">
        <v>100</v>
      </c>
      <c r="F45" s="27"/>
    </row>
    <row r="46" spans="1:6" ht="15.75" customHeight="1">
      <c r="A46" s="1" t="s">
        <v>5</v>
      </c>
      <c r="B46" s="7" t="s">
        <v>274</v>
      </c>
      <c r="C46" s="7">
        <v>240</v>
      </c>
      <c r="D46" s="8" t="s">
        <v>102</v>
      </c>
      <c r="E46" s="9">
        <v>100</v>
      </c>
      <c r="F46" s="27"/>
    </row>
    <row r="47" spans="1:6" ht="15" customHeight="1">
      <c r="A47" s="48" t="s">
        <v>196</v>
      </c>
      <c r="B47" s="7" t="s">
        <v>274</v>
      </c>
      <c r="C47" s="7">
        <v>410</v>
      </c>
      <c r="D47" s="8"/>
      <c r="E47" s="9">
        <v>644</v>
      </c>
      <c r="F47" s="27"/>
    </row>
    <row r="48" spans="1:6" ht="15" customHeight="1">
      <c r="A48" s="1" t="s">
        <v>5</v>
      </c>
      <c r="B48" s="7" t="s">
        <v>274</v>
      </c>
      <c r="C48" s="7">
        <v>410</v>
      </c>
      <c r="D48" s="8" t="s">
        <v>102</v>
      </c>
      <c r="E48" s="9">
        <v>644</v>
      </c>
      <c r="F48" s="27"/>
    </row>
    <row r="49" spans="1:6" ht="27">
      <c r="A49" s="18" t="s">
        <v>183</v>
      </c>
      <c r="B49" s="8" t="s">
        <v>99</v>
      </c>
      <c r="C49" s="7"/>
      <c r="D49" s="8"/>
      <c r="E49" s="9">
        <f>E51</f>
        <v>23766.4</v>
      </c>
      <c r="F49" s="27"/>
    </row>
    <row r="50" spans="1:6" ht="15">
      <c r="A50" s="1" t="s">
        <v>107</v>
      </c>
      <c r="B50" s="8" t="s">
        <v>121</v>
      </c>
      <c r="C50" s="7"/>
      <c r="D50" s="8"/>
      <c r="E50" s="9">
        <f>E51</f>
        <v>23766.4</v>
      </c>
      <c r="F50" s="27"/>
    </row>
    <row r="51" spans="1:6" ht="27">
      <c r="A51" s="48" t="s">
        <v>194</v>
      </c>
      <c r="B51" s="7" t="s">
        <v>121</v>
      </c>
      <c r="C51" s="7">
        <v>240</v>
      </c>
      <c r="D51" s="8"/>
      <c r="E51" s="9">
        <f>E52</f>
        <v>23766.4</v>
      </c>
      <c r="F51" s="27"/>
    </row>
    <row r="52" spans="1:7" ht="15">
      <c r="A52" s="1" t="s">
        <v>5</v>
      </c>
      <c r="B52" s="7" t="s">
        <v>121</v>
      </c>
      <c r="C52" s="7">
        <v>240</v>
      </c>
      <c r="D52" s="8" t="s">
        <v>102</v>
      </c>
      <c r="E52" s="9">
        <f>17950+4289.5+50+1476.9</f>
        <v>23766.4</v>
      </c>
      <c r="F52" s="27"/>
      <c r="G52" s="113"/>
    </row>
    <row r="53" spans="1:6" ht="36.75" customHeight="1">
      <c r="A53" s="18" t="s">
        <v>184</v>
      </c>
      <c r="B53" s="7" t="s">
        <v>100</v>
      </c>
      <c r="C53" s="7"/>
      <c r="D53" s="8"/>
      <c r="E53" s="9">
        <f>E54</f>
        <v>6252.3</v>
      </c>
      <c r="F53" s="27"/>
    </row>
    <row r="54" spans="1:6" ht="15" customHeight="1">
      <c r="A54" s="1" t="s">
        <v>101</v>
      </c>
      <c r="B54" s="7" t="s">
        <v>122</v>
      </c>
      <c r="C54" s="7"/>
      <c r="D54" s="8"/>
      <c r="E54" s="9">
        <f>E55+E57</f>
        <v>6252.3</v>
      </c>
      <c r="F54" s="27"/>
    </row>
    <row r="55" spans="1:6" ht="33" customHeight="1">
      <c r="A55" s="48" t="s">
        <v>194</v>
      </c>
      <c r="B55" s="7" t="s">
        <v>122</v>
      </c>
      <c r="C55" s="7">
        <v>240</v>
      </c>
      <c r="D55" s="8"/>
      <c r="E55" s="9">
        <f>E56</f>
        <v>6252.3</v>
      </c>
      <c r="F55" s="27"/>
    </row>
    <row r="56" spans="1:6" ht="15">
      <c r="A56" s="1" t="s">
        <v>5</v>
      </c>
      <c r="B56" s="7" t="s">
        <v>122</v>
      </c>
      <c r="C56" s="7">
        <v>240</v>
      </c>
      <c r="D56" s="8" t="s">
        <v>102</v>
      </c>
      <c r="E56" s="9">
        <f>7750-3000+2720.5+303-1521.2</f>
        <v>6252.3</v>
      </c>
      <c r="F56" s="27"/>
    </row>
    <row r="57" spans="1:6" ht="15">
      <c r="A57" s="1" t="s">
        <v>197</v>
      </c>
      <c r="B57" s="7" t="s">
        <v>122</v>
      </c>
      <c r="C57" s="7">
        <v>410</v>
      </c>
      <c r="D57" s="8"/>
      <c r="E57" s="9">
        <v>0</v>
      </c>
      <c r="F57" s="27"/>
    </row>
    <row r="58" spans="1:6" ht="15">
      <c r="A58" s="1" t="s">
        <v>5</v>
      </c>
      <c r="B58" s="7" t="s">
        <v>122</v>
      </c>
      <c r="C58" s="7">
        <v>410</v>
      </c>
      <c r="D58" s="8" t="s">
        <v>102</v>
      </c>
      <c r="E58" s="9">
        <v>0</v>
      </c>
      <c r="F58" s="27"/>
    </row>
    <row r="59" spans="1:6" ht="15">
      <c r="A59" s="1" t="s">
        <v>294</v>
      </c>
      <c r="B59" s="7" t="s">
        <v>293</v>
      </c>
      <c r="C59" s="7"/>
      <c r="D59" s="8"/>
      <c r="E59" s="9">
        <v>100</v>
      </c>
      <c r="F59" s="27"/>
    </row>
    <row r="60" spans="1:6" ht="27">
      <c r="A60" s="1" t="s">
        <v>295</v>
      </c>
      <c r="B60" s="7" t="s">
        <v>292</v>
      </c>
      <c r="C60" s="7"/>
      <c r="D60" s="8"/>
      <c r="E60" s="9">
        <v>100</v>
      </c>
      <c r="F60" s="27"/>
    </row>
    <row r="61" spans="1:6" ht="27">
      <c r="A61" s="48" t="s">
        <v>194</v>
      </c>
      <c r="B61" s="7" t="s">
        <v>292</v>
      </c>
      <c r="C61" s="7">
        <v>240</v>
      </c>
      <c r="D61" s="8"/>
      <c r="E61" s="9">
        <v>100</v>
      </c>
      <c r="F61" s="27"/>
    </row>
    <row r="62" spans="1:6" ht="15">
      <c r="A62" s="1" t="s">
        <v>5</v>
      </c>
      <c r="B62" s="7" t="s">
        <v>292</v>
      </c>
      <c r="C62" s="7">
        <v>240</v>
      </c>
      <c r="D62" s="8" t="s">
        <v>102</v>
      </c>
      <c r="E62" s="9">
        <v>100</v>
      </c>
      <c r="F62" s="27"/>
    </row>
    <row r="63" spans="1:7" s="33" customFormat="1" ht="33" customHeight="1">
      <c r="A63" s="84" t="s">
        <v>178</v>
      </c>
      <c r="B63" s="10" t="s">
        <v>45</v>
      </c>
      <c r="C63" s="10"/>
      <c r="D63" s="46"/>
      <c r="E63" s="11">
        <f>E64+E68+E75</f>
        <v>59080.2</v>
      </c>
      <c r="F63" s="32"/>
      <c r="G63" s="114"/>
    </row>
    <row r="64" spans="1:7" s="33" customFormat="1" ht="29.25" customHeight="1">
      <c r="A64" s="87" t="s">
        <v>185</v>
      </c>
      <c r="B64" s="7" t="s">
        <v>103</v>
      </c>
      <c r="C64" s="10"/>
      <c r="D64" s="46"/>
      <c r="E64" s="11">
        <f>E65</f>
        <v>20507.9</v>
      </c>
      <c r="F64" s="32"/>
      <c r="G64" s="40"/>
    </row>
    <row r="65" spans="1:7" s="33" customFormat="1" ht="29.25" customHeight="1">
      <c r="A65" s="47" t="s">
        <v>170</v>
      </c>
      <c r="B65" s="7" t="s">
        <v>79</v>
      </c>
      <c r="C65" s="10"/>
      <c r="D65" s="46"/>
      <c r="E65" s="11">
        <f>E66</f>
        <v>20507.9</v>
      </c>
      <c r="F65" s="32"/>
      <c r="G65" s="40"/>
    </row>
    <row r="66" spans="1:6" ht="27">
      <c r="A66" s="48" t="s">
        <v>194</v>
      </c>
      <c r="B66" s="7" t="s">
        <v>79</v>
      </c>
      <c r="C66" s="7">
        <v>240</v>
      </c>
      <c r="D66" s="8"/>
      <c r="E66" s="9">
        <f>E67</f>
        <v>20507.9</v>
      </c>
      <c r="F66" s="27"/>
    </row>
    <row r="67" spans="1:6" ht="14.25" customHeight="1">
      <c r="A67" s="1" t="s">
        <v>30</v>
      </c>
      <c r="B67" s="7" t="s">
        <v>79</v>
      </c>
      <c r="C67" s="7">
        <v>240</v>
      </c>
      <c r="D67" s="8" t="s">
        <v>104</v>
      </c>
      <c r="E67" s="9">
        <f>4500+16049.9-42</f>
        <v>20507.9</v>
      </c>
      <c r="F67" s="27"/>
    </row>
    <row r="68" spans="1:7" s="33" customFormat="1" ht="16.5" customHeight="1">
      <c r="A68" s="18" t="s">
        <v>186</v>
      </c>
      <c r="B68" s="7" t="s">
        <v>105</v>
      </c>
      <c r="C68" s="10"/>
      <c r="D68" s="46"/>
      <c r="E68" s="11">
        <f>E69+E72</f>
        <v>9242.1</v>
      </c>
      <c r="F68" s="32"/>
      <c r="G68" s="40"/>
    </row>
    <row r="69" spans="1:7" s="33" customFormat="1" ht="15">
      <c r="A69" s="1" t="s">
        <v>108</v>
      </c>
      <c r="B69" s="7" t="s">
        <v>106</v>
      </c>
      <c r="C69" s="10"/>
      <c r="D69" s="46"/>
      <c r="E69" s="11">
        <f>E70</f>
        <v>2500</v>
      </c>
      <c r="F69" s="32"/>
      <c r="G69" s="40"/>
    </row>
    <row r="70" spans="1:6" ht="27">
      <c r="A70" s="48" t="s">
        <v>194</v>
      </c>
      <c r="B70" s="7" t="s">
        <v>106</v>
      </c>
      <c r="C70" s="7">
        <v>240</v>
      </c>
      <c r="D70" s="8"/>
      <c r="E70" s="9">
        <f>E71</f>
        <v>2500</v>
      </c>
      <c r="F70" s="27"/>
    </row>
    <row r="71" spans="1:6" ht="15">
      <c r="A71" s="1" t="s">
        <v>6</v>
      </c>
      <c r="B71" s="52" t="s">
        <v>106</v>
      </c>
      <c r="C71" s="7">
        <v>240</v>
      </c>
      <c r="D71" s="8" t="s">
        <v>109</v>
      </c>
      <c r="E71" s="9">
        <v>2500</v>
      </c>
      <c r="F71" s="27"/>
    </row>
    <row r="72" spans="1:6" ht="17.25" customHeight="1">
      <c r="A72" s="1" t="s">
        <v>110</v>
      </c>
      <c r="B72" s="7" t="s">
        <v>111</v>
      </c>
      <c r="C72" s="7"/>
      <c r="D72" s="8"/>
      <c r="E72" s="9">
        <f>E73</f>
        <v>6742.1</v>
      </c>
      <c r="F72" s="27"/>
    </row>
    <row r="73" spans="1:6" ht="27">
      <c r="A73" s="48" t="s">
        <v>194</v>
      </c>
      <c r="B73" s="7" t="s">
        <v>111</v>
      </c>
      <c r="C73" s="7">
        <v>240</v>
      </c>
      <c r="D73" s="8"/>
      <c r="E73" s="9">
        <f>E74</f>
        <v>6742.1</v>
      </c>
      <c r="F73" s="27"/>
    </row>
    <row r="74" spans="1:6" ht="15">
      <c r="A74" s="1" t="s">
        <v>6</v>
      </c>
      <c r="B74" s="7" t="s">
        <v>111</v>
      </c>
      <c r="C74" s="7">
        <v>240</v>
      </c>
      <c r="D74" s="8" t="s">
        <v>109</v>
      </c>
      <c r="E74" s="9">
        <v>6742.1</v>
      </c>
      <c r="F74" s="27"/>
    </row>
    <row r="75" spans="1:7" s="33" customFormat="1" ht="15" customHeight="1">
      <c r="A75" s="18" t="s">
        <v>187</v>
      </c>
      <c r="B75" s="82" t="s">
        <v>112</v>
      </c>
      <c r="C75" s="10"/>
      <c r="D75" s="46"/>
      <c r="E75" s="11">
        <f>E76+E79+E82+E85+E88+E91+E94+E97+E100</f>
        <v>29330.2</v>
      </c>
      <c r="F75" s="32"/>
      <c r="G75" s="40"/>
    </row>
    <row r="76" spans="1:6" ht="15">
      <c r="A76" s="1" t="s">
        <v>113</v>
      </c>
      <c r="B76" s="7" t="s">
        <v>114</v>
      </c>
      <c r="C76" s="7"/>
      <c r="D76" s="8"/>
      <c r="E76" s="9">
        <f>E77</f>
        <v>1185.3</v>
      </c>
      <c r="F76" s="27"/>
    </row>
    <row r="77" spans="1:6" ht="27">
      <c r="A77" s="48" t="s">
        <v>194</v>
      </c>
      <c r="B77" s="7" t="s">
        <v>114</v>
      </c>
      <c r="C77" s="7">
        <v>240</v>
      </c>
      <c r="D77" s="8"/>
      <c r="E77" s="9">
        <f>E78</f>
        <v>1185.3</v>
      </c>
      <c r="F77" s="27"/>
    </row>
    <row r="78" spans="1:6" ht="15">
      <c r="A78" s="1" t="s">
        <v>6</v>
      </c>
      <c r="B78" s="7" t="s">
        <v>114</v>
      </c>
      <c r="C78" s="7">
        <v>240</v>
      </c>
      <c r="D78" s="8" t="s">
        <v>109</v>
      </c>
      <c r="E78" s="9">
        <f>1461.5-170-106.2</f>
        <v>1185.3</v>
      </c>
      <c r="F78" s="27"/>
    </row>
    <row r="79" spans="1:6" ht="15">
      <c r="A79" s="1" t="s">
        <v>116</v>
      </c>
      <c r="B79" s="7" t="s">
        <v>117</v>
      </c>
      <c r="C79" s="7"/>
      <c r="D79" s="8"/>
      <c r="E79" s="9">
        <f>E80</f>
        <v>11655.800000000001</v>
      </c>
      <c r="F79" s="27"/>
    </row>
    <row r="80" spans="1:6" ht="27">
      <c r="A80" s="48" t="s">
        <v>194</v>
      </c>
      <c r="B80" s="7" t="s">
        <v>117</v>
      </c>
      <c r="C80" s="7">
        <v>240</v>
      </c>
      <c r="D80" s="8"/>
      <c r="E80" s="9">
        <f>E81</f>
        <v>11655.800000000001</v>
      </c>
      <c r="F80" s="27"/>
    </row>
    <row r="81" spans="1:7" ht="15">
      <c r="A81" s="1" t="s">
        <v>6</v>
      </c>
      <c r="B81" s="7" t="s">
        <v>117</v>
      </c>
      <c r="C81" s="7">
        <v>240</v>
      </c>
      <c r="D81" s="8" t="s">
        <v>109</v>
      </c>
      <c r="E81" s="9">
        <f>3049.8+7706.1-23+922.9</f>
        <v>11655.800000000001</v>
      </c>
      <c r="F81" s="27"/>
      <c r="G81" s="108"/>
    </row>
    <row r="82" spans="1:6" ht="15">
      <c r="A82" s="1" t="s">
        <v>123</v>
      </c>
      <c r="B82" s="7" t="s">
        <v>118</v>
      </c>
      <c r="C82" s="7"/>
      <c r="D82" s="8"/>
      <c r="E82" s="9">
        <f>E83</f>
        <v>303</v>
      </c>
      <c r="F82" s="27"/>
    </row>
    <row r="83" spans="1:6" ht="27">
      <c r="A83" s="48" t="s">
        <v>194</v>
      </c>
      <c r="B83" s="7" t="s">
        <v>118</v>
      </c>
      <c r="C83" s="7">
        <v>240</v>
      </c>
      <c r="D83" s="8"/>
      <c r="E83" s="9">
        <f>E84</f>
        <v>303</v>
      </c>
      <c r="F83" s="27"/>
    </row>
    <row r="84" spans="1:6" ht="15">
      <c r="A84" s="1" t="s">
        <v>6</v>
      </c>
      <c r="B84" s="7" t="s">
        <v>118</v>
      </c>
      <c r="C84" s="7">
        <v>240</v>
      </c>
      <c r="D84" s="8" t="s">
        <v>109</v>
      </c>
      <c r="E84" s="9">
        <f>350-47</f>
        <v>303</v>
      </c>
      <c r="F84" s="27"/>
    </row>
    <row r="85" spans="1:6" ht="15">
      <c r="A85" s="1" t="s">
        <v>165</v>
      </c>
      <c r="B85" s="7" t="s">
        <v>119</v>
      </c>
      <c r="C85" s="7"/>
      <c r="D85" s="8"/>
      <c r="E85" s="9">
        <f>E86</f>
        <v>4881.799999999999</v>
      </c>
      <c r="F85" s="27"/>
    </row>
    <row r="86" spans="1:6" ht="27">
      <c r="A86" s="48" t="s">
        <v>194</v>
      </c>
      <c r="B86" s="7" t="s">
        <v>119</v>
      </c>
      <c r="C86" s="7">
        <v>240</v>
      </c>
      <c r="D86" s="8"/>
      <c r="E86" s="9">
        <f>E87</f>
        <v>4881.799999999999</v>
      </c>
      <c r="F86" s="27"/>
    </row>
    <row r="87" spans="1:7" ht="15">
      <c r="A87" s="1" t="s">
        <v>6</v>
      </c>
      <c r="B87" s="7" t="s">
        <v>119</v>
      </c>
      <c r="C87" s="7">
        <v>240</v>
      </c>
      <c r="D87" s="8" t="s">
        <v>109</v>
      </c>
      <c r="E87" s="9">
        <f>5044.2-600-33.8+471.4</f>
        <v>4881.799999999999</v>
      </c>
      <c r="F87" s="27"/>
      <c r="G87" s="108"/>
    </row>
    <row r="88" spans="1:6" ht="15.75" customHeight="1">
      <c r="A88" s="1" t="s">
        <v>171</v>
      </c>
      <c r="B88" s="7" t="s">
        <v>124</v>
      </c>
      <c r="C88" s="7"/>
      <c r="D88" s="8"/>
      <c r="E88" s="9">
        <f>E89</f>
        <v>355.5</v>
      </c>
      <c r="F88" s="27"/>
    </row>
    <row r="89" spans="1:6" ht="27">
      <c r="A89" s="48" t="s">
        <v>194</v>
      </c>
      <c r="B89" s="7" t="s">
        <v>124</v>
      </c>
      <c r="C89" s="7">
        <v>240</v>
      </c>
      <c r="D89" s="8"/>
      <c r="E89" s="9">
        <f>E90</f>
        <v>355.5</v>
      </c>
      <c r="F89" s="27"/>
    </row>
    <row r="90" spans="1:6" ht="15">
      <c r="A90" s="1" t="s">
        <v>6</v>
      </c>
      <c r="B90" s="7" t="s">
        <v>124</v>
      </c>
      <c r="C90" s="7">
        <v>240</v>
      </c>
      <c r="D90" s="8" t="s">
        <v>109</v>
      </c>
      <c r="E90" s="9">
        <f>280+75.5</f>
        <v>355.5</v>
      </c>
      <c r="F90" s="27"/>
    </row>
    <row r="91" spans="1:6" ht="15">
      <c r="A91" s="1" t="s">
        <v>125</v>
      </c>
      <c r="B91" s="7" t="s">
        <v>115</v>
      </c>
      <c r="C91" s="7"/>
      <c r="D91" s="8"/>
      <c r="E91" s="9">
        <f>E92</f>
        <v>7505.2</v>
      </c>
      <c r="F91" s="27"/>
    </row>
    <row r="92" spans="1:6" ht="27">
      <c r="A92" s="48" t="s">
        <v>194</v>
      </c>
      <c r="B92" s="7" t="s">
        <v>115</v>
      </c>
      <c r="C92" s="7">
        <v>240</v>
      </c>
      <c r="D92" s="8"/>
      <c r="E92" s="9">
        <f>E93</f>
        <v>7505.2</v>
      </c>
      <c r="F92" s="27"/>
    </row>
    <row r="93" spans="1:7" ht="15">
      <c r="A93" s="1" t="s">
        <v>6</v>
      </c>
      <c r="B93" s="7" t="s">
        <v>115</v>
      </c>
      <c r="C93" s="7">
        <v>240</v>
      </c>
      <c r="D93" s="8" t="s">
        <v>109</v>
      </c>
      <c r="E93" s="9">
        <f>7752+33.8-280.6</f>
        <v>7505.2</v>
      </c>
      <c r="F93" s="27"/>
      <c r="G93" s="108"/>
    </row>
    <row r="94" spans="1:6" ht="15">
      <c r="A94" s="1" t="s">
        <v>167</v>
      </c>
      <c r="B94" s="7" t="s">
        <v>166</v>
      </c>
      <c r="C94" s="7"/>
      <c r="D94" s="8"/>
      <c r="E94" s="9">
        <f>E95</f>
        <v>252.89999999999998</v>
      </c>
      <c r="F94" s="27"/>
    </row>
    <row r="95" spans="1:6" ht="27">
      <c r="A95" s="48" t="s">
        <v>194</v>
      </c>
      <c r="B95" s="7" t="s">
        <v>166</v>
      </c>
      <c r="C95" s="7">
        <v>240</v>
      </c>
      <c r="D95" s="8"/>
      <c r="E95" s="9">
        <f>E96</f>
        <v>252.89999999999998</v>
      </c>
      <c r="F95" s="27"/>
    </row>
    <row r="96" spans="1:6" ht="15">
      <c r="A96" s="1" t="s">
        <v>6</v>
      </c>
      <c r="B96" s="7" t="s">
        <v>166</v>
      </c>
      <c r="C96" s="7">
        <v>240</v>
      </c>
      <c r="D96" s="8" t="s">
        <v>109</v>
      </c>
      <c r="E96" s="9">
        <f>740-487.1</f>
        <v>252.89999999999998</v>
      </c>
      <c r="F96" s="27"/>
    </row>
    <row r="97" spans="1:6" ht="54.75">
      <c r="A97" s="1" t="s">
        <v>270</v>
      </c>
      <c r="B97" s="7" t="s">
        <v>269</v>
      </c>
      <c r="C97" s="7"/>
      <c r="D97" s="8"/>
      <c r="E97" s="9">
        <v>1141.6</v>
      </c>
      <c r="F97" s="27"/>
    </row>
    <row r="98" spans="1:6" ht="27">
      <c r="A98" s="48" t="s">
        <v>194</v>
      </c>
      <c r="B98" s="7" t="s">
        <v>269</v>
      </c>
      <c r="C98" s="7">
        <v>240</v>
      </c>
      <c r="D98" s="8"/>
      <c r="E98" s="9">
        <f>E97</f>
        <v>1141.6</v>
      </c>
      <c r="F98" s="27"/>
    </row>
    <row r="99" spans="1:6" ht="15">
      <c r="A99" s="1" t="s">
        <v>6</v>
      </c>
      <c r="B99" s="7" t="s">
        <v>269</v>
      </c>
      <c r="C99" s="7">
        <v>240</v>
      </c>
      <c r="D99" s="8" t="s">
        <v>109</v>
      </c>
      <c r="E99" s="9">
        <f>E98</f>
        <v>1141.6</v>
      </c>
      <c r="F99" s="27"/>
    </row>
    <row r="100" spans="1:6" ht="54.75">
      <c r="A100" s="1" t="s">
        <v>271</v>
      </c>
      <c r="B100" s="7" t="s">
        <v>268</v>
      </c>
      <c r="C100" s="7"/>
      <c r="D100" s="8"/>
      <c r="E100" s="9">
        <v>2049.1</v>
      </c>
      <c r="F100" s="27"/>
    </row>
    <row r="101" spans="1:7" ht="27">
      <c r="A101" s="48" t="s">
        <v>194</v>
      </c>
      <c r="B101" s="7" t="s">
        <v>268</v>
      </c>
      <c r="C101" s="7">
        <v>240</v>
      </c>
      <c r="D101" s="8"/>
      <c r="E101" s="9">
        <v>2049.1</v>
      </c>
      <c r="F101" s="27"/>
      <c r="G101" s="108"/>
    </row>
    <row r="102" spans="1:6" ht="15">
      <c r="A102" s="1" t="s">
        <v>6</v>
      </c>
      <c r="B102" s="7" t="s">
        <v>268</v>
      </c>
      <c r="C102" s="7">
        <v>240</v>
      </c>
      <c r="D102" s="8" t="s">
        <v>109</v>
      </c>
      <c r="E102" s="9">
        <v>2049.1</v>
      </c>
      <c r="F102" s="27"/>
    </row>
    <row r="103" spans="1:7" s="33" customFormat="1" ht="45" customHeight="1">
      <c r="A103" s="84" t="s">
        <v>89</v>
      </c>
      <c r="B103" s="10" t="s">
        <v>46</v>
      </c>
      <c r="C103" s="10"/>
      <c r="D103" s="46"/>
      <c r="E103" s="11">
        <f>E104+E108+E118</f>
        <v>14395.2</v>
      </c>
      <c r="F103" s="32"/>
      <c r="G103" s="40"/>
    </row>
    <row r="104" spans="1:7" s="33" customFormat="1" ht="16.5" customHeight="1">
      <c r="A104" s="88" t="s">
        <v>188</v>
      </c>
      <c r="B104" s="7" t="s">
        <v>126</v>
      </c>
      <c r="C104" s="10"/>
      <c r="D104" s="46"/>
      <c r="E104" s="9">
        <f>E105</f>
        <v>1257.5</v>
      </c>
      <c r="F104" s="32"/>
      <c r="G104" s="40"/>
    </row>
    <row r="105" spans="1:7" s="33" customFormat="1" ht="27" customHeight="1">
      <c r="A105" s="1" t="s">
        <v>130</v>
      </c>
      <c r="B105" s="7" t="s">
        <v>80</v>
      </c>
      <c r="C105" s="10"/>
      <c r="D105" s="46"/>
      <c r="E105" s="9">
        <f>E107</f>
        <v>1257.5</v>
      </c>
      <c r="F105" s="32"/>
      <c r="G105" s="40"/>
    </row>
    <row r="106" spans="1:7" s="33" customFormat="1" ht="15" customHeight="1">
      <c r="A106" s="48" t="s">
        <v>198</v>
      </c>
      <c r="B106" s="7" t="s">
        <v>80</v>
      </c>
      <c r="C106" s="7">
        <v>620</v>
      </c>
      <c r="D106" s="8"/>
      <c r="E106" s="9">
        <f>E107</f>
        <v>1257.5</v>
      </c>
      <c r="F106" s="32"/>
      <c r="G106" s="40"/>
    </row>
    <row r="107" spans="1:7" s="33" customFormat="1" ht="16.5" customHeight="1">
      <c r="A107" s="54" t="s">
        <v>12</v>
      </c>
      <c r="B107" s="7" t="s">
        <v>80</v>
      </c>
      <c r="C107" s="7">
        <v>620</v>
      </c>
      <c r="D107" s="8" t="s">
        <v>59</v>
      </c>
      <c r="E107" s="9">
        <v>1257.5</v>
      </c>
      <c r="F107" s="32"/>
      <c r="G107" s="40"/>
    </row>
    <row r="108" spans="1:7" s="33" customFormat="1" ht="18.75" customHeight="1">
      <c r="A108" s="18" t="s">
        <v>189</v>
      </c>
      <c r="B108" s="7" t="s">
        <v>127</v>
      </c>
      <c r="C108" s="10"/>
      <c r="D108" s="46"/>
      <c r="E108" s="11">
        <f>E109+E112+E117</f>
        <v>11452.7</v>
      </c>
      <c r="F108" s="32"/>
      <c r="G108" s="40"/>
    </row>
    <row r="109" spans="1:7" s="33" customFormat="1" ht="28.5" customHeight="1">
      <c r="A109" s="1" t="s">
        <v>129</v>
      </c>
      <c r="B109" s="7" t="s">
        <v>128</v>
      </c>
      <c r="C109" s="10"/>
      <c r="D109" s="46"/>
      <c r="E109" s="11">
        <f>E110</f>
        <v>2250</v>
      </c>
      <c r="F109" s="32"/>
      <c r="G109" s="40"/>
    </row>
    <row r="110" spans="1:6" ht="19.5" customHeight="1">
      <c r="A110" s="48" t="s">
        <v>198</v>
      </c>
      <c r="B110" s="7" t="s">
        <v>128</v>
      </c>
      <c r="C110" s="7">
        <v>620</v>
      </c>
      <c r="D110" s="8"/>
      <c r="E110" s="9">
        <f>E111</f>
        <v>2250</v>
      </c>
      <c r="F110" s="27"/>
    </row>
    <row r="111" spans="1:6" ht="15">
      <c r="A111" s="1" t="s">
        <v>2</v>
      </c>
      <c r="B111" s="7" t="s">
        <v>128</v>
      </c>
      <c r="C111" s="7">
        <v>620</v>
      </c>
      <c r="D111" s="8" t="s">
        <v>57</v>
      </c>
      <c r="E111" s="9">
        <f>2220+30</f>
        <v>2250</v>
      </c>
      <c r="F111" s="27"/>
    </row>
    <row r="112" spans="1:6" ht="27">
      <c r="A112" s="12" t="s">
        <v>177</v>
      </c>
      <c r="B112" s="7" t="s">
        <v>172</v>
      </c>
      <c r="C112" s="7"/>
      <c r="D112" s="8"/>
      <c r="E112" s="9">
        <f>E113</f>
        <v>9070</v>
      </c>
      <c r="F112" s="27"/>
    </row>
    <row r="113" spans="1:6" ht="15">
      <c r="A113" s="48" t="s">
        <v>198</v>
      </c>
      <c r="B113" s="7" t="s">
        <v>172</v>
      </c>
      <c r="C113" s="7">
        <v>620</v>
      </c>
      <c r="D113" s="8"/>
      <c r="E113" s="9">
        <f>E114</f>
        <v>9070</v>
      </c>
      <c r="F113" s="27"/>
    </row>
    <row r="114" spans="1:6" ht="15">
      <c r="A114" s="1" t="s">
        <v>2</v>
      </c>
      <c r="B114" s="7" t="s">
        <v>172</v>
      </c>
      <c r="C114" s="7">
        <v>620</v>
      </c>
      <c r="D114" s="8" t="s">
        <v>57</v>
      </c>
      <c r="E114" s="9">
        <v>9070</v>
      </c>
      <c r="F114" s="27"/>
    </row>
    <row r="115" spans="1:6" ht="27">
      <c r="A115" s="16" t="s">
        <v>281</v>
      </c>
      <c r="B115" s="7" t="s">
        <v>280</v>
      </c>
      <c r="C115" s="7"/>
      <c r="D115" s="8"/>
      <c r="E115" s="9">
        <v>132.7</v>
      </c>
      <c r="F115" s="27"/>
    </row>
    <row r="116" spans="1:6" ht="15">
      <c r="A116" s="48" t="s">
        <v>198</v>
      </c>
      <c r="B116" s="7" t="s">
        <v>280</v>
      </c>
      <c r="C116" s="7">
        <v>620</v>
      </c>
      <c r="D116" s="8"/>
      <c r="E116" s="9">
        <v>132.7</v>
      </c>
      <c r="F116" s="27"/>
    </row>
    <row r="117" spans="1:6" ht="15">
      <c r="A117" s="1" t="s">
        <v>2</v>
      </c>
      <c r="B117" s="7" t="s">
        <v>280</v>
      </c>
      <c r="C117" s="7">
        <v>620</v>
      </c>
      <c r="D117" s="8" t="s">
        <v>57</v>
      </c>
      <c r="E117" s="9">
        <v>132.7</v>
      </c>
      <c r="F117" s="27"/>
    </row>
    <row r="118" spans="1:6" ht="19.5" customHeight="1">
      <c r="A118" s="89" t="s">
        <v>190</v>
      </c>
      <c r="B118" s="7" t="s">
        <v>131</v>
      </c>
      <c r="C118" s="7"/>
      <c r="D118" s="8"/>
      <c r="E118" s="9">
        <f>E119</f>
        <v>1685</v>
      </c>
      <c r="F118" s="27"/>
    </row>
    <row r="119" spans="1:6" ht="27">
      <c r="A119" s="1" t="s">
        <v>132</v>
      </c>
      <c r="B119" s="7" t="s">
        <v>173</v>
      </c>
      <c r="C119" s="7"/>
      <c r="D119" s="8"/>
      <c r="E119" s="9">
        <f>E120</f>
        <v>1685</v>
      </c>
      <c r="F119" s="27"/>
    </row>
    <row r="120" spans="1:6" ht="17.25" customHeight="1">
      <c r="A120" s="48" t="s">
        <v>198</v>
      </c>
      <c r="B120" s="7" t="s">
        <v>173</v>
      </c>
      <c r="C120" s="7">
        <v>620</v>
      </c>
      <c r="D120" s="8"/>
      <c r="E120" s="9">
        <f>E121</f>
        <v>1685</v>
      </c>
      <c r="F120" s="27"/>
    </row>
    <row r="121" spans="1:6" ht="15">
      <c r="A121" s="1" t="s">
        <v>0</v>
      </c>
      <c r="B121" s="7" t="s">
        <v>173</v>
      </c>
      <c r="C121" s="7">
        <v>620</v>
      </c>
      <c r="D121" s="8" t="s">
        <v>58</v>
      </c>
      <c r="E121" s="9">
        <f>1715-30</f>
        <v>1685</v>
      </c>
      <c r="F121" s="27"/>
    </row>
    <row r="122" spans="1:6" ht="28.5">
      <c r="A122" s="84" t="s">
        <v>60</v>
      </c>
      <c r="B122" s="7" t="s">
        <v>133</v>
      </c>
      <c r="C122" s="7"/>
      <c r="D122" s="8"/>
      <c r="E122" s="9">
        <f>E123+E129+E136</f>
        <v>1870</v>
      </c>
      <c r="F122" s="27"/>
    </row>
    <row r="123" spans="1:7" s="33" customFormat="1" ht="29.25" customHeight="1">
      <c r="A123" s="87" t="s">
        <v>193</v>
      </c>
      <c r="B123" s="7" t="s">
        <v>134</v>
      </c>
      <c r="C123" s="10"/>
      <c r="D123" s="46"/>
      <c r="E123" s="11">
        <f>E124+E127</f>
        <v>490</v>
      </c>
      <c r="F123" s="32"/>
      <c r="G123" s="40"/>
    </row>
    <row r="124" spans="1:7" s="33" customFormat="1" ht="15.75" customHeight="1">
      <c r="A124" s="47" t="s">
        <v>139</v>
      </c>
      <c r="B124" s="7" t="s">
        <v>135</v>
      </c>
      <c r="C124" s="10"/>
      <c r="D124" s="46"/>
      <c r="E124" s="11">
        <f>E125</f>
        <v>490</v>
      </c>
      <c r="F124" s="32"/>
      <c r="G124" s="40"/>
    </row>
    <row r="125" spans="1:6" ht="31.5" customHeight="1">
      <c r="A125" s="48" t="s">
        <v>194</v>
      </c>
      <c r="B125" s="7" t="s">
        <v>135</v>
      </c>
      <c r="C125" s="7">
        <v>240</v>
      </c>
      <c r="D125" s="8"/>
      <c r="E125" s="9">
        <f>E126</f>
        <v>490</v>
      </c>
      <c r="F125" s="27"/>
    </row>
    <row r="126" spans="1:6" ht="15">
      <c r="A126" s="1" t="s">
        <v>10</v>
      </c>
      <c r="B126" s="7" t="s">
        <v>135</v>
      </c>
      <c r="C126" s="7">
        <v>240</v>
      </c>
      <c r="D126" s="8" t="s">
        <v>61</v>
      </c>
      <c r="E126" s="9">
        <v>490</v>
      </c>
      <c r="F126" s="27"/>
    </row>
    <row r="127" spans="1:6" ht="27">
      <c r="A127" s="48" t="s">
        <v>199</v>
      </c>
      <c r="B127" s="7" t="s">
        <v>135</v>
      </c>
      <c r="C127" s="7">
        <v>320</v>
      </c>
      <c r="D127" s="8"/>
      <c r="E127" s="9">
        <v>0</v>
      </c>
      <c r="F127" s="27"/>
    </row>
    <row r="128" spans="1:6" ht="15">
      <c r="A128" s="1" t="s">
        <v>7</v>
      </c>
      <c r="B128" s="7" t="s">
        <v>135</v>
      </c>
      <c r="C128" s="7">
        <v>320</v>
      </c>
      <c r="D128" s="8" t="s">
        <v>62</v>
      </c>
      <c r="E128" s="9">
        <v>0</v>
      </c>
      <c r="F128" s="27"/>
    </row>
    <row r="129" spans="1:8" ht="27" customHeight="1">
      <c r="A129" s="87" t="s">
        <v>191</v>
      </c>
      <c r="B129" s="7" t="s">
        <v>136</v>
      </c>
      <c r="C129" s="7"/>
      <c r="D129" s="8"/>
      <c r="E129" s="9">
        <f>E130+E133</f>
        <v>1280</v>
      </c>
      <c r="F129" s="27"/>
      <c r="H129" s="33"/>
    </row>
    <row r="130" spans="1:8" ht="15">
      <c r="A130" s="43" t="s">
        <v>138</v>
      </c>
      <c r="B130" s="7" t="s">
        <v>137</v>
      </c>
      <c r="C130" s="7"/>
      <c r="D130" s="8"/>
      <c r="E130" s="9">
        <v>1140</v>
      </c>
      <c r="F130" s="27"/>
      <c r="H130" s="33"/>
    </row>
    <row r="131" spans="1:8" ht="27">
      <c r="A131" s="48" t="s">
        <v>199</v>
      </c>
      <c r="B131" s="7" t="s">
        <v>137</v>
      </c>
      <c r="C131" s="7">
        <v>320</v>
      </c>
      <c r="D131" s="8"/>
      <c r="E131" s="9">
        <f>E132</f>
        <v>1140</v>
      </c>
      <c r="F131" s="27"/>
      <c r="H131" s="33"/>
    </row>
    <row r="132" spans="1:8" ht="15">
      <c r="A132" s="1" t="s">
        <v>7</v>
      </c>
      <c r="B132" s="7" t="s">
        <v>137</v>
      </c>
      <c r="C132" s="7">
        <v>320</v>
      </c>
      <c r="D132" s="8" t="s">
        <v>62</v>
      </c>
      <c r="E132" s="9">
        <f>1280-140</f>
        <v>1140</v>
      </c>
      <c r="F132" s="27"/>
      <c r="H132" s="33"/>
    </row>
    <row r="133" spans="1:8" ht="15">
      <c r="A133" s="43" t="s">
        <v>291</v>
      </c>
      <c r="B133" s="7" t="s">
        <v>290</v>
      </c>
      <c r="C133" s="7"/>
      <c r="D133" s="8"/>
      <c r="E133" s="9">
        <f>E134</f>
        <v>140</v>
      </c>
      <c r="F133" s="27"/>
      <c r="H133" s="33"/>
    </row>
    <row r="134" spans="1:6" ht="33" customHeight="1">
      <c r="A134" s="48" t="s">
        <v>194</v>
      </c>
      <c r="B134" s="7" t="s">
        <v>290</v>
      </c>
      <c r="C134" s="7">
        <v>240</v>
      </c>
      <c r="D134" s="8"/>
      <c r="E134" s="9">
        <f>E135</f>
        <v>140</v>
      </c>
      <c r="F134" s="27"/>
    </row>
    <row r="135" spans="1:6" ht="20.25" customHeight="1">
      <c r="A135" s="1" t="s">
        <v>10</v>
      </c>
      <c r="B135" s="7" t="s">
        <v>290</v>
      </c>
      <c r="C135" s="7">
        <v>240</v>
      </c>
      <c r="D135" s="8" t="s">
        <v>61</v>
      </c>
      <c r="E135" s="9">
        <v>140</v>
      </c>
      <c r="F135" s="27"/>
    </row>
    <row r="136" spans="1:6" ht="20.25" customHeight="1">
      <c r="A136" s="18" t="s">
        <v>243</v>
      </c>
      <c r="B136" s="7" t="s">
        <v>245</v>
      </c>
      <c r="C136" s="7"/>
      <c r="D136" s="8"/>
      <c r="E136" s="9">
        <v>100</v>
      </c>
      <c r="F136" s="27"/>
    </row>
    <row r="137" spans="1:6" ht="33.75" customHeight="1">
      <c r="A137" s="1" t="s">
        <v>244</v>
      </c>
      <c r="B137" s="7" t="s">
        <v>246</v>
      </c>
      <c r="C137" s="7">
        <v>320</v>
      </c>
      <c r="D137" s="8" t="s">
        <v>62</v>
      </c>
      <c r="E137" s="9">
        <v>100</v>
      </c>
      <c r="F137" s="27"/>
    </row>
    <row r="138" spans="1:6" ht="27" customHeight="1">
      <c r="A138" s="84" t="s">
        <v>88</v>
      </c>
      <c r="B138" s="7" t="s">
        <v>47</v>
      </c>
      <c r="C138" s="7"/>
      <c r="D138" s="8"/>
      <c r="E138" s="9">
        <f>E139</f>
        <v>9456</v>
      </c>
      <c r="F138" s="27"/>
    </row>
    <row r="139" spans="1:6" ht="15">
      <c r="A139" s="18" t="s">
        <v>192</v>
      </c>
      <c r="B139" s="7" t="s">
        <v>147</v>
      </c>
      <c r="C139" s="7"/>
      <c r="D139" s="8"/>
      <c r="E139" s="9">
        <f>E140+E144</f>
        <v>9456</v>
      </c>
      <c r="F139" s="27"/>
    </row>
    <row r="140" spans="1:6" ht="54.75">
      <c r="A140" s="1" t="s">
        <v>267</v>
      </c>
      <c r="B140" s="7" t="s">
        <v>266</v>
      </c>
      <c r="C140" s="7"/>
      <c r="D140" s="8"/>
      <c r="E140" s="9">
        <f>E142+E143</f>
        <v>8438.1</v>
      </c>
      <c r="F140" s="27"/>
    </row>
    <row r="141" spans="1:6" ht="30" customHeight="1">
      <c r="A141" s="48" t="s">
        <v>194</v>
      </c>
      <c r="B141" s="7" t="s">
        <v>266</v>
      </c>
      <c r="C141" s="7">
        <v>240</v>
      </c>
      <c r="D141" s="8"/>
      <c r="E141" s="9">
        <f>E142</f>
        <v>7712.8</v>
      </c>
      <c r="F141" s="27"/>
    </row>
    <row r="142" spans="1:6" ht="12.75" customHeight="1">
      <c r="A142" s="1" t="s">
        <v>30</v>
      </c>
      <c r="B142" s="7" t="s">
        <v>266</v>
      </c>
      <c r="C142" s="7">
        <v>240</v>
      </c>
      <c r="D142" s="8" t="s">
        <v>104</v>
      </c>
      <c r="E142" s="9">
        <f>3632.1+4500-419.3</f>
        <v>7712.8</v>
      </c>
      <c r="F142" s="27"/>
    </row>
    <row r="143" spans="1:6" ht="12.75" customHeight="1">
      <c r="A143" s="1" t="s">
        <v>6</v>
      </c>
      <c r="B143" s="7" t="s">
        <v>266</v>
      </c>
      <c r="C143" s="7">
        <v>240</v>
      </c>
      <c r="D143" s="8" t="s">
        <v>109</v>
      </c>
      <c r="E143" s="9">
        <v>725.3</v>
      </c>
      <c r="F143" s="27"/>
    </row>
    <row r="144" spans="1:6" ht="50.25" customHeight="1">
      <c r="A144" s="1" t="s">
        <v>277</v>
      </c>
      <c r="B144" s="7" t="s">
        <v>276</v>
      </c>
      <c r="C144" s="7"/>
      <c r="D144" s="8"/>
      <c r="E144" s="9">
        <f>E145</f>
        <v>1017.9</v>
      </c>
      <c r="F144" s="27"/>
    </row>
    <row r="145" spans="1:6" ht="26.25" customHeight="1">
      <c r="A145" s="48" t="s">
        <v>194</v>
      </c>
      <c r="B145" s="7" t="s">
        <v>276</v>
      </c>
      <c r="C145" s="7">
        <v>240</v>
      </c>
      <c r="D145" s="8"/>
      <c r="E145" s="9">
        <f>E146+E147</f>
        <v>1017.9</v>
      </c>
      <c r="F145" s="27"/>
    </row>
    <row r="146" spans="1:6" ht="12.75" customHeight="1">
      <c r="A146" s="1" t="s">
        <v>30</v>
      </c>
      <c r="B146" s="7" t="s">
        <v>276</v>
      </c>
      <c r="C146" s="7">
        <v>240</v>
      </c>
      <c r="D146" s="8" t="s">
        <v>104</v>
      </c>
      <c r="E146" s="9">
        <v>667.9</v>
      </c>
      <c r="F146" s="27"/>
    </row>
    <row r="147" spans="1:6" ht="17.25" customHeight="1">
      <c r="A147" s="1" t="s">
        <v>6</v>
      </c>
      <c r="B147" s="7" t="s">
        <v>276</v>
      </c>
      <c r="C147" s="7">
        <v>240</v>
      </c>
      <c r="D147" s="8" t="s">
        <v>109</v>
      </c>
      <c r="E147" s="9">
        <v>350</v>
      </c>
      <c r="F147" s="27"/>
    </row>
    <row r="148" spans="1:11" s="33" customFormat="1" ht="30" customHeight="1">
      <c r="A148" s="86" t="s">
        <v>28</v>
      </c>
      <c r="B148" s="10" t="s">
        <v>48</v>
      </c>
      <c r="C148" s="10"/>
      <c r="D148" s="46"/>
      <c r="E148" s="11">
        <f>E149+E153+E164+E178+E181+E187+E195+E210+E214+E218+E222+E238</f>
        <v>60841.19999999999</v>
      </c>
      <c r="F148" s="32"/>
      <c r="G148" s="115"/>
      <c r="H148" s="121"/>
      <c r="I148" s="121"/>
      <c r="J148" s="121"/>
      <c r="K148" s="121"/>
    </row>
    <row r="149" spans="1:11" s="33" customFormat="1" ht="14.25" customHeight="1">
      <c r="A149" s="18" t="s">
        <v>65</v>
      </c>
      <c r="B149" s="7" t="s">
        <v>49</v>
      </c>
      <c r="C149" s="10"/>
      <c r="D149" s="46"/>
      <c r="E149" s="9">
        <f>E150</f>
        <v>2471.2</v>
      </c>
      <c r="F149" s="32"/>
      <c r="G149" s="115"/>
      <c r="H149" s="40"/>
      <c r="I149" s="40"/>
      <c r="J149" s="40"/>
      <c r="K149" s="40"/>
    </row>
    <row r="150" spans="1:10" ht="27">
      <c r="A150" s="1" t="s">
        <v>230</v>
      </c>
      <c r="B150" s="7" t="s">
        <v>69</v>
      </c>
      <c r="C150" s="7"/>
      <c r="D150" s="8"/>
      <c r="E150" s="9">
        <f>E151</f>
        <v>2471.2</v>
      </c>
      <c r="F150" s="27"/>
      <c r="G150" s="108"/>
      <c r="H150" s="119"/>
      <c r="I150" s="119"/>
      <c r="J150" s="119"/>
    </row>
    <row r="151" spans="1:11" ht="15">
      <c r="A151" s="48" t="s">
        <v>200</v>
      </c>
      <c r="B151" s="7" t="s">
        <v>69</v>
      </c>
      <c r="C151" s="7">
        <v>120</v>
      </c>
      <c r="D151" s="8"/>
      <c r="E151" s="9">
        <f>E152</f>
        <v>2471.2</v>
      </c>
      <c r="F151" s="27"/>
      <c r="G151" s="108"/>
      <c r="H151" s="119"/>
      <c r="I151" s="119"/>
      <c r="J151" s="119"/>
      <c r="K151" s="119"/>
    </row>
    <row r="152" spans="1:12" ht="27">
      <c r="A152" s="1" t="s">
        <v>32</v>
      </c>
      <c r="B152" s="7" t="s">
        <v>69</v>
      </c>
      <c r="C152" s="7">
        <v>120</v>
      </c>
      <c r="D152" s="8" t="s">
        <v>149</v>
      </c>
      <c r="E152" s="9">
        <v>2471.2</v>
      </c>
      <c r="F152" s="27"/>
      <c r="G152" s="108"/>
      <c r="H152" s="119"/>
      <c r="I152" s="119"/>
      <c r="J152" s="119"/>
      <c r="K152" s="119"/>
      <c r="L152" s="119"/>
    </row>
    <row r="153" spans="1:11" ht="26.25" customHeight="1">
      <c r="A153" s="18" t="s">
        <v>66</v>
      </c>
      <c r="B153" s="7" t="s">
        <v>50</v>
      </c>
      <c r="C153" s="7"/>
      <c r="D153" s="8"/>
      <c r="E153" s="9">
        <f>E156+E161+E163+E158</f>
        <v>2716.4</v>
      </c>
      <c r="F153" s="27"/>
      <c r="H153" s="119"/>
      <c r="I153" s="119"/>
      <c r="J153" s="119"/>
      <c r="K153" s="119"/>
    </row>
    <row r="154" spans="1:11" ht="30" customHeight="1">
      <c r="A154" s="1" t="s">
        <v>67</v>
      </c>
      <c r="B154" s="7" t="s">
        <v>70</v>
      </c>
      <c r="C154" s="7"/>
      <c r="D154" s="8"/>
      <c r="E154" s="9">
        <f>E155</f>
        <v>2033.9</v>
      </c>
      <c r="F154" s="27"/>
      <c r="H154" s="26"/>
      <c r="I154" s="26"/>
      <c r="J154" s="26"/>
      <c r="K154" s="26"/>
    </row>
    <row r="155" spans="1:6" ht="15">
      <c r="A155" s="48" t="s">
        <v>200</v>
      </c>
      <c r="B155" s="7" t="s">
        <v>70</v>
      </c>
      <c r="C155" s="7">
        <v>120</v>
      </c>
      <c r="D155" s="8"/>
      <c r="E155" s="9">
        <f>E156</f>
        <v>2033.9</v>
      </c>
      <c r="F155" s="27"/>
    </row>
    <row r="156" spans="1:11" ht="41.25">
      <c r="A156" s="1" t="s">
        <v>11</v>
      </c>
      <c r="B156" s="7" t="s">
        <v>70</v>
      </c>
      <c r="C156" s="7">
        <v>120</v>
      </c>
      <c r="D156" s="8" t="s">
        <v>150</v>
      </c>
      <c r="E156" s="9">
        <v>2033.9</v>
      </c>
      <c r="F156" s="27"/>
      <c r="H156" s="120"/>
      <c r="I156" s="120"/>
      <c r="J156" s="120"/>
      <c r="K156" s="120"/>
    </row>
    <row r="157" spans="1:11" ht="27">
      <c r="A157" s="1" t="s">
        <v>68</v>
      </c>
      <c r="B157" s="7" t="s">
        <v>71</v>
      </c>
      <c r="C157" s="7"/>
      <c r="D157" s="8"/>
      <c r="E157" s="9">
        <f>E161+E163+E158</f>
        <v>682.5</v>
      </c>
      <c r="F157" s="27"/>
      <c r="H157" s="19"/>
      <c r="I157" s="19"/>
      <c r="J157" s="19"/>
      <c r="K157" s="19"/>
    </row>
    <row r="158" spans="1:11" ht="15">
      <c r="A158" s="48" t="s">
        <v>200</v>
      </c>
      <c r="B158" s="7" t="s">
        <v>71</v>
      </c>
      <c r="C158" s="7">
        <v>120</v>
      </c>
      <c r="D158" s="8"/>
      <c r="E158" s="9">
        <v>252</v>
      </c>
      <c r="F158" s="27"/>
      <c r="H158" s="19"/>
      <c r="I158" s="19"/>
      <c r="J158" s="19"/>
      <c r="K158" s="19"/>
    </row>
    <row r="159" spans="1:11" ht="41.25">
      <c r="A159" s="1" t="s">
        <v>11</v>
      </c>
      <c r="B159" s="7" t="s">
        <v>71</v>
      </c>
      <c r="C159" s="7">
        <v>120</v>
      </c>
      <c r="D159" s="8" t="s">
        <v>150</v>
      </c>
      <c r="E159" s="9">
        <f>480-228</f>
        <v>252</v>
      </c>
      <c r="F159" s="27"/>
      <c r="H159" s="19"/>
      <c r="I159" s="19"/>
      <c r="J159" s="19"/>
      <c r="K159" s="19"/>
    </row>
    <row r="160" spans="1:6" ht="27">
      <c r="A160" s="48" t="s">
        <v>194</v>
      </c>
      <c r="B160" s="7" t="s">
        <v>71</v>
      </c>
      <c r="C160" s="7">
        <v>240</v>
      </c>
      <c r="D160" s="8"/>
      <c r="E160" s="9">
        <f>E161</f>
        <v>377.5</v>
      </c>
      <c r="F160" s="27"/>
    </row>
    <row r="161" spans="1:5" ht="41.25">
      <c r="A161" s="1" t="s">
        <v>11</v>
      </c>
      <c r="B161" s="7" t="s">
        <v>71</v>
      </c>
      <c r="C161" s="7">
        <v>240</v>
      </c>
      <c r="D161" s="8" t="s">
        <v>150</v>
      </c>
      <c r="E161" s="9">
        <f>335.5+42</f>
        <v>377.5</v>
      </c>
    </row>
    <row r="162" spans="1:6" ht="15">
      <c r="A162" s="1" t="s">
        <v>31</v>
      </c>
      <c r="B162" s="7" t="s">
        <v>71</v>
      </c>
      <c r="C162" s="7">
        <v>540</v>
      </c>
      <c r="D162" s="3"/>
      <c r="E162" s="9">
        <v>53</v>
      </c>
      <c r="F162" s="27"/>
    </row>
    <row r="163" spans="1:6" ht="41.25">
      <c r="A163" s="1" t="s">
        <v>11</v>
      </c>
      <c r="B163" s="7" t="s">
        <v>71</v>
      </c>
      <c r="C163" s="7">
        <v>540</v>
      </c>
      <c r="D163" s="8" t="s">
        <v>150</v>
      </c>
      <c r="E163" s="9">
        <v>53</v>
      </c>
      <c r="F163" s="27"/>
    </row>
    <row r="164" spans="1:6" ht="33.75" customHeight="1">
      <c r="A164" s="18" t="s">
        <v>64</v>
      </c>
      <c r="B164" s="7" t="s">
        <v>55</v>
      </c>
      <c r="C164" s="7"/>
      <c r="D164" s="8"/>
      <c r="E164" s="9">
        <f>E166+E169+E171+E173+E177</f>
        <v>21711.699999999997</v>
      </c>
      <c r="F164" s="27"/>
    </row>
    <row r="165" spans="1:6" ht="27">
      <c r="A165" s="1" t="s">
        <v>73</v>
      </c>
      <c r="B165" s="7" t="s">
        <v>75</v>
      </c>
      <c r="C165" s="7"/>
      <c r="D165" s="8"/>
      <c r="E165" s="9">
        <f>E166</f>
        <v>16869.8</v>
      </c>
      <c r="F165" s="27"/>
    </row>
    <row r="166" spans="1:6" ht="15">
      <c r="A166" s="48" t="s">
        <v>200</v>
      </c>
      <c r="B166" s="7" t="s">
        <v>75</v>
      </c>
      <c r="C166" s="7">
        <v>120</v>
      </c>
      <c r="D166" s="8"/>
      <c r="E166" s="9">
        <f>E167</f>
        <v>16869.8</v>
      </c>
      <c r="F166" s="27"/>
    </row>
    <row r="167" spans="1:6" ht="41.25">
      <c r="A167" s="1" t="s">
        <v>18</v>
      </c>
      <c r="B167" s="7" t="s">
        <v>75</v>
      </c>
      <c r="C167" s="7">
        <v>120</v>
      </c>
      <c r="D167" s="8" t="s">
        <v>151</v>
      </c>
      <c r="E167" s="9">
        <f>16247.9+621.9</f>
        <v>16869.8</v>
      </c>
      <c r="F167" s="27"/>
    </row>
    <row r="168" spans="1:6" ht="27.75" customHeight="1">
      <c r="A168" s="1" t="s">
        <v>74</v>
      </c>
      <c r="B168" s="7" t="s">
        <v>72</v>
      </c>
      <c r="C168" s="7"/>
      <c r="D168" s="8"/>
      <c r="E168" s="9">
        <f>E169+E171+E173</f>
        <v>4773.799999999999</v>
      </c>
      <c r="F168" s="27"/>
    </row>
    <row r="169" spans="1:6" ht="28.5" customHeight="1">
      <c r="A169" s="48" t="s">
        <v>194</v>
      </c>
      <c r="B169" s="7" t="s">
        <v>72</v>
      </c>
      <c r="C169" s="7">
        <v>240</v>
      </c>
      <c r="D169" s="8"/>
      <c r="E169" s="9">
        <f>E170</f>
        <v>4341.099999999999</v>
      </c>
      <c r="F169" s="27"/>
    </row>
    <row r="170" spans="1:7" ht="41.25">
      <c r="A170" s="1" t="s">
        <v>37</v>
      </c>
      <c r="B170" s="7" t="s">
        <v>72</v>
      </c>
      <c r="C170" s="7">
        <v>240</v>
      </c>
      <c r="D170" s="8" t="s">
        <v>151</v>
      </c>
      <c r="E170" s="9">
        <f>5245.2-1390+387+98.9</f>
        <v>4341.099999999999</v>
      </c>
      <c r="F170" s="27"/>
      <c r="G170" s="113"/>
    </row>
    <row r="171" spans="1:6" ht="15">
      <c r="A171" s="48" t="s">
        <v>201</v>
      </c>
      <c r="B171" s="7" t="s">
        <v>72</v>
      </c>
      <c r="C171" s="7">
        <v>850</v>
      </c>
      <c r="D171" s="8"/>
      <c r="E171" s="9">
        <f>E172</f>
        <v>10</v>
      </c>
      <c r="F171" s="27"/>
    </row>
    <row r="172" spans="1:6" ht="41.25">
      <c r="A172" s="1" t="s">
        <v>18</v>
      </c>
      <c r="B172" s="7" t="s">
        <v>72</v>
      </c>
      <c r="C172" s="7">
        <v>850</v>
      </c>
      <c r="D172" s="8" t="s">
        <v>151</v>
      </c>
      <c r="E172" s="9">
        <f>10</f>
        <v>10</v>
      </c>
      <c r="F172" s="27"/>
    </row>
    <row r="173" spans="1:6" ht="15">
      <c r="A173" s="1" t="s">
        <v>31</v>
      </c>
      <c r="B173" s="7" t="s">
        <v>72</v>
      </c>
      <c r="C173" s="7">
        <v>540</v>
      </c>
      <c r="D173" s="8"/>
      <c r="E173" s="7">
        <f>E174</f>
        <v>422.7</v>
      </c>
      <c r="F173" s="30"/>
    </row>
    <row r="174" spans="1:7" ht="41.25">
      <c r="A174" s="1" t="s">
        <v>18</v>
      </c>
      <c r="B174" s="7" t="s">
        <v>72</v>
      </c>
      <c r="C174" s="7">
        <v>540</v>
      </c>
      <c r="D174" s="8" t="s">
        <v>151</v>
      </c>
      <c r="E174" s="7">
        <v>422.7</v>
      </c>
      <c r="F174" s="30"/>
      <c r="G174" s="113"/>
    </row>
    <row r="175" spans="1:7" ht="15">
      <c r="A175" s="57" t="s">
        <v>254</v>
      </c>
      <c r="B175" s="61" t="s">
        <v>253</v>
      </c>
      <c r="C175" s="58"/>
      <c r="D175" s="8"/>
      <c r="E175" s="7">
        <v>68.1</v>
      </c>
      <c r="F175" s="30"/>
      <c r="G175" s="113"/>
    </row>
    <row r="176" spans="1:7" ht="15">
      <c r="A176" s="1" t="s">
        <v>31</v>
      </c>
      <c r="B176" s="61" t="s">
        <v>253</v>
      </c>
      <c r="C176" s="58">
        <v>540</v>
      </c>
      <c r="D176" s="8"/>
      <c r="E176" s="7">
        <v>68.1</v>
      </c>
      <c r="F176" s="30"/>
      <c r="G176" s="113"/>
    </row>
    <row r="177" spans="1:7" ht="41.25">
      <c r="A177" s="1" t="s">
        <v>18</v>
      </c>
      <c r="B177" s="61" t="s">
        <v>253</v>
      </c>
      <c r="C177" s="58">
        <v>540</v>
      </c>
      <c r="D177" s="8" t="s">
        <v>151</v>
      </c>
      <c r="E177" s="7">
        <v>68.1</v>
      </c>
      <c r="F177" s="30"/>
      <c r="G177" s="113"/>
    </row>
    <row r="178" spans="1:6" ht="15" hidden="1">
      <c r="A178" s="18" t="s">
        <v>81</v>
      </c>
      <c r="B178" s="7" t="s">
        <v>51</v>
      </c>
      <c r="C178" s="7"/>
      <c r="D178" s="8"/>
      <c r="E178" s="9">
        <v>0</v>
      </c>
      <c r="F178" s="27"/>
    </row>
    <row r="179" spans="1:6" ht="15" hidden="1">
      <c r="A179" s="1" t="s">
        <v>4</v>
      </c>
      <c r="B179" s="7" t="s">
        <v>76</v>
      </c>
      <c r="C179" s="7">
        <v>870</v>
      </c>
      <c r="D179" s="8"/>
      <c r="E179" s="9">
        <v>0</v>
      </c>
      <c r="F179" s="27"/>
    </row>
    <row r="180" spans="1:7" ht="15" hidden="1">
      <c r="A180" s="1" t="s">
        <v>3</v>
      </c>
      <c r="B180" s="7" t="s">
        <v>76</v>
      </c>
      <c r="C180" s="7">
        <v>870</v>
      </c>
      <c r="D180" s="8" t="s">
        <v>152</v>
      </c>
      <c r="E180" s="9">
        <v>0</v>
      </c>
      <c r="F180" s="27"/>
      <c r="G180" s="113"/>
    </row>
    <row r="181" spans="1:6" ht="48" customHeight="1">
      <c r="A181" s="18" t="s">
        <v>84</v>
      </c>
      <c r="B181" s="7" t="s">
        <v>52</v>
      </c>
      <c r="C181" s="7"/>
      <c r="D181" s="8"/>
      <c r="E181" s="9">
        <f>E183+E185</f>
        <v>625.8</v>
      </c>
      <c r="F181" s="30"/>
    </row>
    <row r="182" spans="1:6" ht="31.5" customHeight="1">
      <c r="A182" s="1" t="s">
        <v>148</v>
      </c>
      <c r="B182" s="7" t="s">
        <v>168</v>
      </c>
      <c r="C182" s="7"/>
      <c r="D182" s="8"/>
      <c r="E182" s="9">
        <f>E183</f>
        <v>279</v>
      </c>
      <c r="F182" s="30"/>
    </row>
    <row r="183" spans="1:6" ht="15">
      <c r="A183" s="48" t="s">
        <v>200</v>
      </c>
      <c r="B183" s="7" t="s">
        <v>168</v>
      </c>
      <c r="C183" s="7">
        <v>120</v>
      </c>
      <c r="D183" s="8"/>
      <c r="E183" s="9">
        <f>E184</f>
        <v>279</v>
      </c>
      <c r="F183" s="27"/>
    </row>
    <row r="184" spans="1:6" ht="15">
      <c r="A184" s="1" t="s">
        <v>10</v>
      </c>
      <c r="B184" s="7" t="s">
        <v>168</v>
      </c>
      <c r="C184" s="7">
        <v>120</v>
      </c>
      <c r="D184" s="8" t="s">
        <v>61</v>
      </c>
      <c r="E184" s="9">
        <v>279</v>
      </c>
      <c r="F184" s="27"/>
    </row>
    <row r="185" spans="1:6" ht="27">
      <c r="A185" s="48" t="s">
        <v>194</v>
      </c>
      <c r="B185" s="7" t="s">
        <v>168</v>
      </c>
      <c r="C185" s="7">
        <v>240</v>
      </c>
      <c r="D185" s="8"/>
      <c r="E185" s="9">
        <f>E186</f>
        <v>346.8</v>
      </c>
      <c r="F185" s="27"/>
    </row>
    <row r="186" spans="1:6" ht="15">
      <c r="A186" s="1" t="s">
        <v>10</v>
      </c>
      <c r="B186" s="7" t="s">
        <v>168</v>
      </c>
      <c r="C186" s="7">
        <v>240</v>
      </c>
      <c r="D186" s="8" t="s">
        <v>61</v>
      </c>
      <c r="E186" s="9">
        <f>281.8+65</f>
        <v>346.8</v>
      </c>
      <c r="F186" s="27"/>
    </row>
    <row r="187" spans="1:6" ht="42" customHeight="1">
      <c r="A187" s="18" t="s">
        <v>153</v>
      </c>
      <c r="B187" s="7" t="s">
        <v>53</v>
      </c>
      <c r="C187" s="7"/>
      <c r="D187" s="8"/>
      <c r="E187" s="9">
        <f>E189+E191+E194</f>
        <v>8722.4</v>
      </c>
      <c r="F187" s="27"/>
    </row>
    <row r="188" spans="1:6" ht="17.25" customHeight="1">
      <c r="A188" s="1" t="s">
        <v>82</v>
      </c>
      <c r="B188" s="7" t="s">
        <v>140</v>
      </c>
      <c r="C188" s="7"/>
      <c r="D188" s="8"/>
      <c r="E188" s="9">
        <f>E189+E191+E193</f>
        <v>8722.4</v>
      </c>
      <c r="F188" s="27"/>
    </row>
    <row r="189" spans="1:6" ht="15">
      <c r="A189" s="48" t="s">
        <v>195</v>
      </c>
      <c r="B189" s="7" t="s">
        <v>140</v>
      </c>
      <c r="C189" s="7">
        <v>110</v>
      </c>
      <c r="D189" s="8"/>
      <c r="E189" s="9">
        <f>E190</f>
        <v>7189.2</v>
      </c>
      <c r="F189" s="27"/>
    </row>
    <row r="190" spans="1:6" ht="15">
      <c r="A190" s="1" t="s">
        <v>10</v>
      </c>
      <c r="B190" s="7" t="s">
        <v>140</v>
      </c>
      <c r="C190" s="7">
        <v>110</v>
      </c>
      <c r="D190" s="8" t="s">
        <v>61</v>
      </c>
      <c r="E190" s="9">
        <f>7169.2+20</f>
        <v>7189.2</v>
      </c>
      <c r="F190" s="27"/>
    </row>
    <row r="191" spans="1:6" ht="27">
      <c r="A191" s="48" t="s">
        <v>194</v>
      </c>
      <c r="B191" s="7" t="s">
        <v>140</v>
      </c>
      <c r="C191" s="7">
        <v>240</v>
      </c>
      <c r="D191" s="8"/>
      <c r="E191" s="9">
        <f>E192</f>
        <v>1526.7</v>
      </c>
      <c r="F191" s="27"/>
    </row>
    <row r="192" spans="1:6" ht="15">
      <c r="A192" s="1" t="s">
        <v>10</v>
      </c>
      <c r="B192" s="7" t="s">
        <v>140</v>
      </c>
      <c r="C192" s="7">
        <v>240</v>
      </c>
      <c r="D192" s="8" t="s">
        <v>61</v>
      </c>
      <c r="E192" s="9">
        <f>1552.7-6-20</f>
        <v>1526.7</v>
      </c>
      <c r="F192" s="27"/>
    </row>
    <row r="193" spans="1:6" ht="15">
      <c r="A193" s="48" t="s">
        <v>201</v>
      </c>
      <c r="B193" s="7" t="s">
        <v>141</v>
      </c>
      <c r="C193" s="7">
        <v>850</v>
      </c>
      <c r="D193" s="8"/>
      <c r="E193" s="9">
        <f>E194</f>
        <v>6.5</v>
      </c>
      <c r="F193" s="27"/>
    </row>
    <row r="194" spans="1:6" ht="15">
      <c r="A194" s="1" t="s">
        <v>10</v>
      </c>
      <c r="B194" s="7" t="s">
        <v>141</v>
      </c>
      <c r="C194" s="7">
        <v>850</v>
      </c>
      <c r="D194" s="8" t="s">
        <v>61</v>
      </c>
      <c r="E194" s="9">
        <f>0.5+6</f>
        <v>6.5</v>
      </c>
      <c r="F194" s="27"/>
    </row>
    <row r="195" spans="1:6" ht="29.25" customHeight="1">
      <c r="A195" s="18" t="s">
        <v>174</v>
      </c>
      <c r="B195" s="7" t="s">
        <v>154</v>
      </c>
      <c r="C195" s="7"/>
      <c r="D195" s="8"/>
      <c r="E195" s="9">
        <f>E197+E199+E203+E206+E207</f>
        <v>1975.1999999999998</v>
      </c>
      <c r="F195" s="27"/>
    </row>
    <row r="196" spans="1:6" ht="14.25" customHeight="1">
      <c r="A196" s="1" t="s">
        <v>155</v>
      </c>
      <c r="B196" s="7" t="s">
        <v>142</v>
      </c>
      <c r="C196" s="7"/>
      <c r="D196" s="8"/>
      <c r="E196" s="9">
        <f>E197+E199</f>
        <v>1215.1</v>
      </c>
      <c r="F196" s="27"/>
    </row>
    <row r="197" spans="1:6" ht="27">
      <c r="A197" s="48" t="s">
        <v>194</v>
      </c>
      <c r="B197" s="7" t="s">
        <v>142</v>
      </c>
      <c r="C197" s="7">
        <v>240</v>
      </c>
      <c r="D197" s="8"/>
      <c r="E197" s="9">
        <f>E198</f>
        <v>1164.8999999999999</v>
      </c>
      <c r="F197" s="27"/>
    </row>
    <row r="198" spans="1:6" ht="15">
      <c r="A198" s="1" t="s">
        <v>10</v>
      </c>
      <c r="B198" s="7" t="s">
        <v>142</v>
      </c>
      <c r="C198" s="7">
        <v>240</v>
      </c>
      <c r="D198" s="8" t="s">
        <v>61</v>
      </c>
      <c r="E198" s="9">
        <f>1170.8-5.9</f>
        <v>1164.8999999999999</v>
      </c>
      <c r="F198" s="27"/>
    </row>
    <row r="199" spans="1:6" ht="15">
      <c r="A199" s="48" t="s">
        <v>201</v>
      </c>
      <c r="B199" s="7" t="s">
        <v>142</v>
      </c>
      <c r="C199" s="7">
        <v>850</v>
      </c>
      <c r="D199" s="8"/>
      <c r="E199" s="9">
        <v>50.2</v>
      </c>
      <c r="F199" s="27"/>
    </row>
    <row r="200" spans="1:6" ht="15">
      <c r="A200" s="1" t="s">
        <v>10</v>
      </c>
      <c r="B200" s="7" t="s">
        <v>142</v>
      </c>
      <c r="C200" s="7">
        <v>850</v>
      </c>
      <c r="D200" s="8" t="s">
        <v>61</v>
      </c>
      <c r="E200" s="9">
        <v>50.2</v>
      </c>
      <c r="F200" s="27"/>
    </row>
    <row r="201" spans="1:6" ht="15">
      <c r="A201" s="1" t="s">
        <v>265</v>
      </c>
      <c r="B201" s="7" t="s">
        <v>264</v>
      </c>
      <c r="C201" s="7"/>
      <c r="D201" s="8"/>
      <c r="E201" s="9">
        <v>610.1</v>
      </c>
      <c r="F201" s="27"/>
    </row>
    <row r="202" spans="1:6" ht="27">
      <c r="A202" s="48" t="s">
        <v>194</v>
      </c>
      <c r="B202" s="7" t="s">
        <v>264</v>
      </c>
      <c r="C202" s="7">
        <v>240</v>
      </c>
      <c r="D202" s="8"/>
      <c r="E202" s="9">
        <v>610.1</v>
      </c>
      <c r="F202" s="27"/>
    </row>
    <row r="203" spans="1:6" ht="15">
      <c r="A203" s="1" t="s">
        <v>10</v>
      </c>
      <c r="B203" s="7" t="s">
        <v>264</v>
      </c>
      <c r="C203" s="7">
        <v>240</v>
      </c>
      <c r="D203" s="8" t="s">
        <v>61</v>
      </c>
      <c r="E203" s="9">
        <v>610.1</v>
      </c>
      <c r="F203" s="27"/>
    </row>
    <row r="204" spans="1:6" ht="15">
      <c r="A204" s="1" t="s">
        <v>279</v>
      </c>
      <c r="B204" s="7" t="s">
        <v>278</v>
      </c>
      <c r="C204" s="7"/>
      <c r="D204" s="8"/>
      <c r="E204" s="9">
        <v>50</v>
      </c>
      <c r="F204" s="27"/>
    </row>
    <row r="205" spans="1:6" ht="15">
      <c r="A205" s="1" t="s">
        <v>252</v>
      </c>
      <c r="B205" s="7" t="s">
        <v>278</v>
      </c>
      <c r="C205" s="7">
        <v>350</v>
      </c>
      <c r="D205" s="8"/>
      <c r="E205" s="9">
        <v>50</v>
      </c>
      <c r="F205" s="27"/>
    </row>
    <row r="206" spans="1:9" ht="15">
      <c r="A206" s="1" t="s">
        <v>10</v>
      </c>
      <c r="B206" s="7" t="s">
        <v>278</v>
      </c>
      <c r="C206" s="7">
        <v>350</v>
      </c>
      <c r="D206" s="8" t="s">
        <v>61</v>
      </c>
      <c r="E206" s="9">
        <v>50</v>
      </c>
      <c r="F206" s="27"/>
      <c r="G206" s="116"/>
      <c r="H206" s="31"/>
      <c r="I206" s="31"/>
    </row>
    <row r="207" spans="1:9" ht="15">
      <c r="A207" s="1" t="s">
        <v>284</v>
      </c>
      <c r="B207" s="7" t="s">
        <v>282</v>
      </c>
      <c r="C207" s="7"/>
      <c r="D207" s="8"/>
      <c r="E207" s="9">
        <v>100</v>
      </c>
      <c r="F207" s="27"/>
      <c r="G207" s="116"/>
      <c r="H207" s="31"/>
      <c r="I207" s="31"/>
    </row>
    <row r="208" spans="1:9" ht="41.25">
      <c r="A208" s="1" t="s">
        <v>283</v>
      </c>
      <c r="B208" s="7" t="s">
        <v>282</v>
      </c>
      <c r="C208" s="7">
        <v>810</v>
      </c>
      <c r="D208" s="8"/>
      <c r="E208" s="9">
        <v>100</v>
      </c>
      <c r="F208" s="27"/>
      <c r="G208" s="116"/>
      <c r="H208" s="31"/>
      <c r="I208" s="31"/>
    </row>
    <row r="209" spans="1:9" ht="15">
      <c r="A209" s="1" t="s">
        <v>10</v>
      </c>
      <c r="B209" s="7" t="s">
        <v>282</v>
      </c>
      <c r="C209" s="7">
        <v>810</v>
      </c>
      <c r="D209" s="8" t="s">
        <v>61</v>
      </c>
      <c r="E209" s="9">
        <v>100</v>
      </c>
      <c r="F209" s="27"/>
      <c r="G209" s="116"/>
      <c r="H209" s="31"/>
      <c r="I209" s="31"/>
    </row>
    <row r="210" spans="1:13" ht="34.5" customHeight="1">
      <c r="A210" s="18" t="s">
        <v>83</v>
      </c>
      <c r="B210" s="7" t="s">
        <v>54</v>
      </c>
      <c r="C210" s="7"/>
      <c r="D210" s="8"/>
      <c r="E210" s="9">
        <f>E212</f>
        <v>375.4</v>
      </c>
      <c r="F210" s="97"/>
      <c r="G210" s="116"/>
      <c r="H210" s="98"/>
      <c r="I210" s="98"/>
      <c r="J210" s="98"/>
      <c r="K210" s="98"/>
      <c r="L210" s="98"/>
      <c r="M210" s="98"/>
    </row>
    <row r="211" spans="1:14" ht="30" customHeight="1">
      <c r="A211" s="1" t="s">
        <v>157</v>
      </c>
      <c r="B211" s="6" t="s">
        <v>169</v>
      </c>
      <c r="C211" s="7"/>
      <c r="D211" s="8"/>
      <c r="E211" s="9">
        <f>E212</f>
        <v>375.4</v>
      </c>
      <c r="F211" s="99"/>
      <c r="G211" s="117"/>
      <c r="H211" s="100"/>
      <c r="I211" s="100"/>
      <c r="J211" s="100"/>
      <c r="K211" s="100"/>
      <c r="L211" s="100"/>
      <c r="M211" s="100"/>
      <c r="N211" s="100"/>
    </row>
    <row r="212" spans="1:9" ht="15">
      <c r="A212" s="48" t="s">
        <v>200</v>
      </c>
      <c r="B212" s="6" t="s">
        <v>169</v>
      </c>
      <c r="C212" s="7">
        <v>120</v>
      </c>
      <c r="D212" s="8"/>
      <c r="E212" s="9">
        <f>E213</f>
        <v>375.4</v>
      </c>
      <c r="F212" s="27"/>
      <c r="G212" s="116"/>
      <c r="H212" s="31"/>
      <c r="I212" s="31"/>
    </row>
    <row r="213" spans="1:9" ht="15">
      <c r="A213" s="1" t="s">
        <v>8</v>
      </c>
      <c r="B213" s="6" t="s">
        <v>169</v>
      </c>
      <c r="C213" s="7">
        <v>120</v>
      </c>
      <c r="D213" s="8" t="s">
        <v>158</v>
      </c>
      <c r="E213" s="9">
        <v>375.4</v>
      </c>
      <c r="F213" s="27"/>
      <c r="G213" s="116"/>
      <c r="H213" s="31"/>
      <c r="I213" s="31"/>
    </row>
    <row r="214" spans="1:9" ht="31.5" customHeight="1">
      <c r="A214" s="90" t="s">
        <v>176</v>
      </c>
      <c r="B214" s="56" t="s">
        <v>156</v>
      </c>
      <c r="C214" s="7"/>
      <c r="D214" s="8"/>
      <c r="E214" s="9">
        <v>250</v>
      </c>
      <c r="F214" s="27"/>
      <c r="G214" s="116"/>
      <c r="H214" s="31"/>
      <c r="I214" s="31"/>
    </row>
    <row r="215" spans="1:9" ht="27" customHeight="1">
      <c r="A215" s="55" t="s">
        <v>175</v>
      </c>
      <c r="B215" s="56" t="s">
        <v>143</v>
      </c>
      <c r="C215" s="7"/>
      <c r="D215" s="8"/>
      <c r="E215" s="9">
        <v>250</v>
      </c>
      <c r="F215" s="27"/>
      <c r="G215" s="116"/>
      <c r="H215" s="31"/>
      <c r="I215" s="31"/>
    </row>
    <row r="216" spans="1:6" ht="34.5" customHeight="1">
      <c r="A216" s="57" t="s">
        <v>33</v>
      </c>
      <c r="B216" s="56" t="s">
        <v>143</v>
      </c>
      <c r="C216" s="58">
        <v>810</v>
      </c>
      <c r="D216" s="8"/>
      <c r="E216" s="9">
        <v>250</v>
      </c>
      <c r="F216" s="27"/>
    </row>
    <row r="217" spans="1:6" ht="15">
      <c r="A217" s="57" t="s">
        <v>34</v>
      </c>
      <c r="B217" s="56" t="s">
        <v>143</v>
      </c>
      <c r="C217" s="58">
        <v>810</v>
      </c>
      <c r="D217" s="59" t="s">
        <v>35</v>
      </c>
      <c r="E217" s="9">
        <v>250</v>
      </c>
      <c r="F217" s="27"/>
    </row>
    <row r="218" spans="1:6" ht="27" customHeight="1">
      <c r="A218" s="91" t="s">
        <v>85</v>
      </c>
      <c r="B218" s="56" t="s">
        <v>159</v>
      </c>
      <c r="C218" s="58"/>
      <c r="D218" s="59"/>
      <c r="E218" s="9">
        <f>E220</f>
        <v>260.5999999999999</v>
      </c>
      <c r="F218" s="27"/>
    </row>
    <row r="219" spans="1:6" ht="30" customHeight="1">
      <c r="A219" s="60" t="s">
        <v>160</v>
      </c>
      <c r="B219" s="56" t="s">
        <v>144</v>
      </c>
      <c r="C219" s="58"/>
      <c r="D219" s="59"/>
      <c r="E219" s="9">
        <f>E220</f>
        <v>260.5999999999999</v>
      </c>
      <c r="F219" s="27"/>
    </row>
    <row r="220" spans="1:6" ht="27">
      <c r="A220" s="48" t="s">
        <v>194</v>
      </c>
      <c r="B220" s="56" t="s">
        <v>144</v>
      </c>
      <c r="C220" s="58">
        <v>240</v>
      </c>
      <c r="D220" s="59"/>
      <c r="E220" s="9">
        <f>E221</f>
        <v>260.5999999999999</v>
      </c>
      <c r="F220" s="27"/>
    </row>
    <row r="221" spans="1:6" ht="15">
      <c r="A221" s="1" t="s">
        <v>9</v>
      </c>
      <c r="B221" s="61" t="s">
        <v>144</v>
      </c>
      <c r="C221" s="58">
        <v>240</v>
      </c>
      <c r="D221" s="59" t="s">
        <v>56</v>
      </c>
      <c r="E221" s="9">
        <f>1417.3-1156.7</f>
        <v>260.5999999999999</v>
      </c>
      <c r="F221" s="27"/>
    </row>
    <row r="222" spans="1:6" ht="36.75" customHeight="1">
      <c r="A222" s="91" t="s">
        <v>263</v>
      </c>
      <c r="B222" s="61" t="s">
        <v>161</v>
      </c>
      <c r="C222" s="58"/>
      <c r="D222" s="59"/>
      <c r="E222" s="9">
        <f>E225+E228+E231+E234+E237</f>
        <v>19372.399999999998</v>
      </c>
      <c r="F222" s="27"/>
    </row>
    <row r="223" spans="1:6" ht="28.5" customHeight="1">
      <c r="A223" s="60" t="s">
        <v>260</v>
      </c>
      <c r="B223" s="61" t="s">
        <v>145</v>
      </c>
      <c r="C223" s="58"/>
      <c r="D223" s="59"/>
      <c r="E223" s="9">
        <v>0</v>
      </c>
      <c r="F223" s="27"/>
    </row>
    <row r="224" spans="1:6" ht="18" customHeight="1">
      <c r="A224" s="1" t="s">
        <v>197</v>
      </c>
      <c r="B224" s="61" t="s">
        <v>145</v>
      </c>
      <c r="C224" s="58">
        <v>410</v>
      </c>
      <c r="D224" s="59"/>
      <c r="E224" s="9">
        <v>0</v>
      </c>
      <c r="F224" s="27"/>
    </row>
    <row r="225" spans="1:6" ht="12" customHeight="1">
      <c r="A225" s="57" t="s">
        <v>39</v>
      </c>
      <c r="B225" s="61" t="s">
        <v>145</v>
      </c>
      <c r="C225" s="58">
        <v>410</v>
      </c>
      <c r="D225" s="59" t="s">
        <v>41</v>
      </c>
      <c r="E225" s="9">
        <v>0</v>
      </c>
      <c r="F225" s="27"/>
    </row>
    <row r="226" spans="1:6" ht="18" customHeight="1">
      <c r="A226" s="60" t="s">
        <v>257</v>
      </c>
      <c r="B226" s="61" t="s">
        <v>256</v>
      </c>
      <c r="C226" s="58"/>
      <c r="D226" s="59"/>
      <c r="E226" s="9">
        <f>E228</f>
        <v>1060</v>
      </c>
      <c r="F226" s="27"/>
    </row>
    <row r="227" spans="1:6" ht="30" customHeight="1">
      <c r="A227" s="48" t="s">
        <v>194</v>
      </c>
      <c r="B227" s="58" t="s">
        <v>255</v>
      </c>
      <c r="C227" s="58">
        <v>240</v>
      </c>
      <c r="D227" s="59"/>
      <c r="E227" s="9">
        <f>E228</f>
        <v>1060</v>
      </c>
      <c r="F227" s="27"/>
    </row>
    <row r="228" spans="1:6" ht="15">
      <c r="A228" s="57" t="s">
        <v>39</v>
      </c>
      <c r="B228" s="58" t="s">
        <v>255</v>
      </c>
      <c r="C228" s="58">
        <v>240</v>
      </c>
      <c r="D228" s="59" t="s">
        <v>41</v>
      </c>
      <c r="E228" s="9">
        <v>1060</v>
      </c>
      <c r="F228" s="27"/>
    </row>
    <row r="229" spans="1:6" ht="27">
      <c r="A229" s="57" t="s">
        <v>259</v>
      </c>
      <c r="B229" s="58" t="s">
        <v>258</v>
      </c>
      <c r="C229" s="58"/>
      <c r="D229" s="59"/>
      <c r="E229" s="9">
        <f>E231</f>
        <v>17687.1</v>
      </c>
      <c r="F229" s="27"/>
    </row>
    <row r="230" spans="1:6" ht="27">
      <c r="A230" s="62" t="s">
        <v>40</v>
      </c>
      <c r="B230" s="58" t="s">
        <v>258</v>
      </c>
      <c r="C230" s="58">
        <v>810</v>
      </c>
      <c r="D230" s="63"/>
      <c r="E230" s="9">
        <f>E231</f>
        <v>17687.1</v>
      </c>
      <c r="F230" s="27"/>
    </row>
    <row r="231" spans="1:6" ht="15">
      <c r="A231" s="57" t="s">
        <v>39</v>
      </c>
      <c r="B231" s="58" t="s">
        <v>258</v>
      </c>
      <c r="C231" s="58">
        <v>810</v>
      </c>
      <c r="D231" s="59" t="s">
        <v>41</v>
      </c>
      <c r="E231" s="9">
        <f>17473.3-136.2+350</f>
        <v>17687.1</v>
      </c>
      <c r="F231" s="27"/>
    </row>
    <row r="232" spans="1:6" ht="16.5" customHeight="1">
      <c r="A232" s="57" t="s">
        <v>262</v>
      </c>
      <c r="B232" s="61" t="s">
        <v>261</v>
      </c>
      <c r="C232" s="58"/>
      <c r="D232" s="59"/>
      <c r="E232" s="9">
        <v>625.3</v>
      </c>
      <c r="F232" s="27"/>
    </row>
    <row r="233" spans="1:6" ht="27">
      <c r="A233" s="48" t="s">
        <v>194</v>
      </c>
      <c r="B233" s="61" t="s">
        <v>261</v>
      </c>
      <c r="C233" s="58">
        <v>240</v>
      </c>
      <c r="D233" s="59"/>
      <c r="E233" s="9">
        <v>625.3</v>
      </c>
      <c r="F233" s="27"/>
    </row>
    <row r="234" spans="1:6" ht="15">
      <c r="A234" s="57" t="s">
        <v>39</v>
      </c>
      <c r="B234" s="61" t="s">
        <v>261</v>
      </c>
      <c r="C234" s="58">
        <v>240</v>
      </c>
      <c r="D234" s="59" t="s">
        <v>41</v>
      </c>
      <c r="E234" s="9">
        <v>625.3</v>
      </c>
      <c r="F234" s="27"/>
    </row>
    <row r="235" spans="1:6" ht="15" hidden="1">
      <c r="A235" s="57" t="s">
        <v>254</v>
      </c>
      <c r="B235" s="61" t="s">
        <v>253</v>
      </c>
      <c r="C235" s="58"/>
      <c r="D235" s="59"/>
      <c r="E235" s="9">
        <v>0</v>
      </c>
      <c r="F235" s="27"/>
    </row>
    <row r="236" spans="1:6" ht="15" hidden="1">
      <c r="A236" s="1" t="s">
        <v>31</v>
      </c>
      <c r="B236" s="61" t="s">
        <v>253</v>
      </c>
      <c r="C236" s="58">
        <v>540</v>
      </c>
      <c r="D236" s="59"/>
      <c r="E236" s="9">
        <v>0</v>
      </c>
      <c r="F236" s="27"/>
    </row>
    <row r="237" spans="1:6" ht="15" hidden="1">
      <c r="A237" s="57" t="s">
        <v>39</v>
      </c>
      <c r="B237" s="61" t="s">
        <v>253</v>
      </c>
      <c r="C237" s="58">
        <v>540</v>
      </c>
      <c r="D237" s="59" t="s">
        <v>41</v>
      </c>
      <c r="E237" s="9">
        <v>0</v>
      </c>
      <c r="F237" s="27"/>
    </row>
    <row r="238" spans="1:7" s="33" customFormat="1" ht="28.5" customHeight="1">
      <c r="A238" s="18" t="s">
        <v>86</v>
      </c>
      <c r="B238" s="7" t="s">
        <v>162</v>
      </c>
      <c r="C238" s="10"/>
      <c r="D238" s="46"/>
      <c r="E238" s="9">
        <f>E240</f>
        <v>2360.1</v>
      </c>
      <c r="F238" s="32"/>
      <c r="G238" s="40"/>
    </row>
    <row r="239" spans="1:7" s="33" customFormat="1" ht="21.75" customHeight="1">
      <c r="A239" s="1" t="s">
        <v>163</v>
      </c>
      <c r="B239" s="7" t="s">
        <v>146</v>
      </c>
      <c r="C239" s="10"/>
      <c r="D239" s="46"/>
      <c r="E239" s="9">
        <f>E240</f>
        <v>2360.1</v>
      </c>
      <c r="F239" s="32"/>
      <c r="G239" s="40"/>
    </row>
    <row r="240" spans="1:6" ht="15">
      <c r="A240" s="48" t="s">
        <v>202</v>
      </c>
      <c r="B240" s="7" t="s">
        <v>146</v>
      </c>
      <c r="C240" s="7">
        <v>310</v>
      </c>
      <c r="D240" s="8"/>
      <c r="E240" s="9">
        <f>E241</f>
        <v>2360.1</v>
      </c>
      <c r="F240" s="27"/>
    </row>
    <row r="241" spans="1:6" ht="15">
      <c r="A241" s="1" t="s">
        <v>1</v>
      </c>
      <c r="B241" s="7" t="s">
        <v>146</v>
      </c>
      <c r="C241" s="7">
        <v>310</v>
      </c>
      <c r="D241" s="8" t="s">
        <v>164</v>
      </c>
      <c r="E241" s="9">
        <v>2360.1</v>
      </c>
      <c r="F241" s="27"/>
    </row>
    <row r="242" spans="1:4" ht="15">
      <c r="A242" s="19"/>
      <c r="D242" s="31"/>
    </row>
    <row r="243" spans="1:4" ht="15">
      <c r="A243" s="19"/>
      <c r="D243" s="31"/>
    </row>
    <row r="244" spans="1:4" ht="15">
      <c r="A244" s="19"/>
      <c r="D244" s="31"/>
    </row>
    <row r="245" spans="1:4" ht="15">
      <c r="A245" s="19"/>
      <c r="D245" s="31"/>
    </row>
    <row r="246" spans="1:4" ht="15">
      <c r="A246" s="19"/>
      <c r="D246" s="31"/>
    </row>
    <row r="247" spans="1:4" ht="15">
      <c r="A247" s="19"/>
      <c r="D247" s="31"/>
    </row>
    <row r="248" spans="1:4" ht="15">
      <c r="A248" s="19"/>
      <c r="D248" s="31"/>
    </row>
    <row r="249" spans="1:4" ht="15">
      <c r="A249" s="19"/>
      <c r="D249" s="31"/>
    </row>
    <row r="250" spans="1:4" ht="15">
      <c r="A250" s="19"/>
      <c r="D250" s="31"/>
    </row>
    <row r="251" spans="1:4" ht="15">
      <c r="A251" s="19"/>
      <c r="D251" s="31"/>
    </row>
    <row r="252" spans="1:4" ht="15">
      <c r="A252" s="19"/>
      <c r="D252" s="31"/>
    </row>
    <row r="253" spans="1:4" ht="15">
      <c r="A253" s="19"/>
      <c r="D253" s="31"/>
    </row>
    <row r="254" ht="15">
      <c r="A254" s="19"/>
    </row>
    <row r="255" ht="15">
      <c r="A255" s="19"/>
    </row>
    <row r="256" ht="15">
      <c r="A256" s="19"/>
    </row>
    <row r="257" ht="15">
      <c r="A257" s="19"/>
    </row>
    <row r="258" ht="15">
      <c r="A258" s="19"/>
    </row>
    <row r="259" ht="15">
      <c r="A259" s="19"/>
    </row>
    <row r="260" ht="15">
      <c r="A260" s="19"/>
    </row>
    <row r="261" ht="15">
      <c r="A261" s="19"/>
    </row>
    <row r="262" ht="15">
      <c r="A262" s="19"/>
    </row>
    <row r="263" ht="15">
      <c r="A263" s="19"/>
    </row>
    <row r="264" ht="15">
      <c r="A264" s="19"/>
    </row>
    <row r="265" ht="15">
      <c r="A265" s="19"/>
    </row>
    <row r="266" ht="15">
      <c r="A266" s="19"/>
    </row>
    <row r="267" ht="15">
      <c r="A267" s="19"/>
    </row>
    <row r="268" ht="15">
      <c r="A268" s="19"/>
    </row>
    <row r="269" ht="15">
      <c r="A269" s="19"/>
    </row>
    <row r="270" ht="15">
      <c r="A270" s="19"/>
    </row>
    <row r="271" ht="15">
      <c r="A271" s="19"/>
    </row>
    <row r="272" ht="15">
      <c r="A272" s="19"/>
    </row>
    <row r="273" ht="15">
      <c r="A273" s="19"/>
    </row>
    <row r="274" ht="15">
      <c r="A274" s="19"/>
    </row>
    <row r="275" ht="15">
      <c r="A275" s="19"/>
    </row>
    <row r="276" ht="15">
      <c r="A276" s="19"/>
    </row>
    <row r="277" ht="15">
      <c r="A277" s="19"/>
    </row>
    <row r="278" ht="15">
      <c r="A278" s="19"/>
    </row>
    <row r="279" ht="15">
      <c r="A279" s="19"/>
    </row>
    <row r="280" ht="15">
      <c r="A280" s="19"/>
    </row>
    <row r="281" ht="15">
      <c r="A281" s="19"/>
    </row>
    <row r="282" ht="15">
      <c r="A282" s="19"/>
    </row>
    <row r="283" ht="15">
      <c r="A283" s="19"/>
    </row>
    <row r="284" ht="15">
      <c r="A284" s="19"/>
    </row>
    <row r="285" ht="15">
      <c r="A285" s="19"/>
    </row>
    <row r="286" ht="15">
      <c r="A286" s="19"/>
    </row>
    <row r="287" ht="15">
      <c r="A287" s="19"/>
    </row>
    <row r="288" ht="15">
      <c r="A288" s="19"/>
    </row>
    <row r="289" ht="15">
      <c r="A289" s="19"/>
    </row>
    <row r="290" ht="15">
      <c r="A290" s="19"/>
    </row>
    <row r="291" ht="15">
      <c r="A291" s="19"/>
    </row>
    <row r="292" ht="15">
      <c r="A292" s="19"/>
    </row>
    <row r="293" ht="15">
      <c r="A293" s="19"/>
    </row>
    <row r="294" ht="15">
      <c r="A294" s="19"/>
    </row>
    <row r="295" ht="15">
      <c r="A295" s="19"/>
    </row>
    <row r="296" ht="15">
      <c r="A296" s="19"/>
    </row>
    <row r="297" ht="15">
      <c r="A297" s="19"/>
    </row>
    <row r="298" ht="15">
      <c r="A298" s="19"/>
    </row>
    <row r="299" ht="15">
      <c r="A299" s="19"/>
    </row>
    <row r="300" ht="15">
      <c r="A300" s="19"/>
    </row>
    <row r="301" ht="15">
      <c r="A301" s="19"/>
    </row>
    <row r="302" ht="15">
      <c r="A302" s="19"/>
    </row>
    <row r="303" ht="15">
      <c r="A303" s="19"/>
    </row>
    <row r="304" ht="15">
      <c r="A304" s="19"/>
    </row>
    <row r="305" ht="15">
      <c r="A305" s="19"/>
    </row>
    <row r="306" ht="15">
      <c r="A306" s="19"/>
    </row>
    <row r="307" ht="15">
      <c r="A307" s="19"/>
    </row>
    <row r="308" ht="15">
      <c r="A308" s="19"/>
    </row>
    <row r="309" ht="15">
      <c r="A309" s="19"/>
    </row>
    <row r="310" ht="15">
      <c r="A310" s="19"/>
    </row>
    <row r="311" ht="15">
      <c r="A311" s="19"/>
    </row>
    <row r="312" ht="15">
      <c r="A312" s="19"/>
    </row>
    <row r="313" ht="15">
      <c r="A313" s="19"/>
    </row>
    <row r="314" ht="15">
      <c r="A314" s="19"/>
    </row>
    <row r="315" ht="15">
      <c r="A315" s="19"/>
    </row>
    <row r="316" ht="15">
      <c r="A316" s="19"/>
    </row>
    <row r="317" ht="15">
      <c r="A317" s="19"/>
    </row>
    <row r="318" ht="15">
      <c r="A318" s="19"/>
    </row>
    <row r="319" ht="15">
      <c r="A319" s="19"/>
    </row>
    <row r="320" ht="15">
      <c r="A320" s="19"/>
    </row>
    <row r="321" ht="15">
      <c r="A321" s="19"/>
    </row>
    <row r="322" ht="15">
      <c r="A322" s="19"/>
    </row>
    <row r="323" ht="15">
      <c r="A323" s="19"/>
    </row>
    <row r="324" ht="15">
      <c r="A324" s="19"/>
    </row>
    <row r="325" ht="15">
      <c r="A325" s="19"/>
    </row>
    <row r="326" ht="15">
      <c r="A326" s="19"/>
    </row>
    <row r="327" ht="15">
      <c r="A327" s="19"/>
    </row>
    <row r="328" ht="15">
      <c r="A328" s="19"/>
    </row>
    <row r="329" ht="15">
      <c r="A329" s="19"/>
    </row>
    <row r="330" ht="15">
      <c r="A330" s="19"/>
    </row>
    <row r="331" ht="15">
      <c r="A331" s="19"/>
    </row>
    <row r="332" ht="15">
      <c r="A332" s="19"/>
    </row>
    <row r="333" ht="15">
      <c r="A333" s="19"/>
    </row>
    <row r="334" ht="15">
      <c r="A334" s="19"/>
    </row>
    <row r="335" ht="15">
      <c r="A335" s="19"/>
    </row>
    <row r="336" ht="15">
      <c r="A336" s="19"/>
    </row>
    <row r="337" ht="15">
      <c r="A337" s="19"/>
    </row>
    <row r="338" ht="15">
      <c r="A338" s="19"/>
    </row>
    <row r="339" ht="15">
      <c r="A339" s="19"/>
    </row>
    <row r="340" ht="15">
      <c r="A340" s="19"/>
    </row>
  </sheetData>
  <sheetProtection/>
  <mergeCells count="10">
    <mergeCell ref="B1:E1"/>
    <mergeCell ref="H152:L152"/>
    <mergeCell ref="H153:K153"/>
    <mergeCell ref="H156:K156"/>
    <mergeCell ref="H148:K148"/>
    <mergeCell ref="A2:E2"/>
    <mergeCell ref="H7:K7"/>
    <mergeCell ref="H22:K22"/>
    <mergeCell ref="H151:K151"/>
    <mergeCell ref="H150:J150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5"/>
  <sheetViews>
    <sheetView tabSelected="1" zoomScalePageLayoutView="0" workbookViewId="0" topLeftCell="A171">
      <selection activeCell="C181" sqref="C181"/>
    </sheetView>
  </sheetViews>
  <sheetFormatPr defaultColWidth="9.00390625" defaultRowHeight="12.75"/>
  <cols>
    <col min="1" max="1" width="58.625" style="65" customWidth="1"/>
    <col min="2" max="2" width="6.625" style="65" customWidth="1"/>
    <col min="3" max="3" width="6.50390625" style="65" customWidth="1"/>
    <col min="4" max="4" width="7.50390625" style="65" customWidth="1"/>
    <col min="5" max="5" width="14.125" style="65" customWidth="1"/>
    <col min="6" max="6" width="8.375" style="65" customWidth="1"/>
    <col min="7" max="7" width="14.125" style="65" customWidth="1"/>
    <col min="8" max="8" width="5.875" style="65" hidden="1" customWidth="1"/>
    <col min="9" max="9" width="13.125" style="65" customWidth="1"/>
    <col min="10" max="10" width="9.375" style="65" customWidth="1"/>
    <col min="11" max="11" width="8.875" style="65" customWidth="1"/>
    <col min="12" max="12" width="9.375" style="65" bestFit="1" customWidth="1"/>
    <col min="13" max="13" width="8.875" style="65" customWidth="1"/>
    <col min="14" max="14" width="12.50390625" style="65" bestFit="1" customWidth="1"/>
    <col min="15" max="16384" width="8.875" style="65" customWidth="1"/>
  </cols>
  <sheetData>
    <row r="1" spans="1:7" ht="69" customHeight="1">
      <c r="A1" s="2"/>
      <c r="B1" s="2"/>
      <c r="C1" s="2"/>
      <c r="D1" s="3"/>
      <c r="E1" s="118" t="s">
        <v>297</v>
      </c>
      <c r="F1" s="118"/>
      <c r="G1" s="118"/>
    </row>
    <row r="2" spans="1:8" ht="54.75" customHeight="1">
      <c r="A2" s="124" t="s">
        <v>229</v>
      </c>
      <c r="B2" s="124"/>
      <c r="C2" s="124"/>
      <c r="D2" s="124"/>
      <c r="E2" s="124"/>
      <c r="F2" s="124"/>
      <c r="G2" s="124"/>
      <c r="H2" s="124"/>
    </row>
    <row r="3" spans="1:10" ht="27">
      <c r="A3" s="4" t="s">
        <v>15</v>
      </c>
      <c r="B3" s="4" t="s">
        <v>226</v>
      </c>
      <c r="C3" s="4" t="s">
        <v>203</v>
      </c>
      <c r="D3" s="4" t="s">
        <v>204</v>
      </c>
      <c r="E3" s="14" t="s">
        <v>13</v>
      </c>
      <c r="F3" s="4" t="s">
        <v>14</v>
      </c>
      <c r="G3" s="5" t="s">
        <v>38</v>
      </c>
      <c r="H3" s="66"/>
      <c r="J3" s="106"/>
    </row>
    <row r="4" spans="1:10" s="68" customFormat="1" ht="30.75">
      <c r="A4" s="25" t="s">
        <v>228</v>
      </c>
      <c r="B4" s="13" t="s">
        <v>227</v>
      </c>
      <c r="C4" s="22"/>
      <c r="D4" s="22"/>
      <c r="E4" s="36"/>
      <c r="F4" s="22"/>
      <c r="G4" s="23">
        <f>G224</f>
        <v>211368</v>
      </c>
      <c r="H4" s="67"/>
      <c r="J4" s="69"/>
    </row>
    <row r="5" spans="1:8" ht="16.5">
      <c r="A5" s="1" t="s">
        <v>224</v>
      </c>
      <c r="B5" s="13" t="s">
        <v>227</v>
      </c>
      <c r="C5" s="13" t="s">
        <v>214</v>
      </c>
      <c r="D5" s="13" t="s">
        <v>231</v>
      </c>
      <c r="E5" s="13"/>
      <c r="F5" s="13"/>
      <c r="G5" s="5">
        <f>G6+G11+G20+G31+G36</f>
        <v>38852.7</v>
      </c>
      <c r="H5" s="66"/>
    </row>
    <row r="6" spans="1:7" s="70" customFormat="1" ht="27.75" customHeight="1">
      <c r="A6" s="18" t="s">
        <v>32</v>
      </c>
      <c r="B6" s="37" t="s">
        <v>232</v>
      </c>
      <c r="C6" s="37" t="s">
        <v>233</v>
      </c>
      <c r="D6" s="37" t="s">
        <v>234</v>
      </c>
      <c r="E6" s="37"/>
      <c r="F6" s="37"/>
      <c r="G6" s="41">
        <f>G7</f>
        <v>2471.2</v>
      </c>
    </row>
    <row r="7" spans="1:9" s="17" customFormat="1" ht="27.75" customHeight="1">
      <c r="A7" s="1" t="s">
        <v>28</v>
      </c>
      <c r="B7" s="13" t="s">
        <v>227</v>
      </c>
      <c r="C7" s="13" t="s">
        <v>214</v>
      </c>
      <c r="D7" s="13" t="s">
        <v>215</v>
      </c>
      <c r="E7" s="7" t="s">
        <v>48</v>
      </c>
      <c r="F7" s="13"/>
      <c r="G7" s="5">
        <f>G8</f>
        <v>2471.2</v>
      </c>
      <c r="I7" s="72"/>
    </row>
    <row r="8" spans="1:7" s="17" customFormat="1" ht="27.75" customHeight="1">
      <c r="A8" s="1" t="s">
        <v>65</v>
      </c>
      <c r="B8" s="13" t="s">
        <v>227</v>
      </c>
      <c r="C8" s="13" t="s">
        <v>214</v>
      </c>
      <c r="D8" s="13" t="s">
        <v>215</v>
      </c>
      <c r="E8" s="7" t="s">
        <v>49</v>
      </c>
      <c r="F8" s="13"/>
      <c r="G8" s="5">
        <f>G9</f>
        <v>2471.2</v>
      </c>
    </row>
    <row r="9" spans="1:7" s="17" customFormat="1" ht="27.75" customHeight="1">
      <c r="A9" s="1" t="s">
        <v>63</v>
      </c>
      <c r="B9" s="13" t="s">
        <v>227</v>
      </c>
      <c r="C9" s="13" t="s">
        <v>214</v>
      </c>
      <c r="D9" s="13" t="s">
        <v>215</v>
      </c>
      <c r="E9" s="7" t="s">
        <v>69</v>
      </c>
      <c r="F9" s="13"/>
      <c r="G9" s="5">
        <f>G10</f>
        <v>2471.2</v>
      </c>
    </row>
    <row r="10" spans="1:9" s="17" customFormat="1" ht="27.75" customHeight="1">
      <c r="A10" s="16" t="s">
        <v>200</v>
      </c>
      <c r="B10" s="13" t="s">
        <v>227</v>
      </c>
      <c r="C10" s="13" t="s">
        <v>214</v>
      </c>
      <c r="D10" s="13" t="s">
        <v>215</v>
      </c>
      <c r="E10" s="7" t="s">
        <v>69</v>
      </c>
      <c r="F10" s="7">
        <v>120</v>
      </c>
      <c r="G10" s="5">
        <f>2486.6-87+71.6</f>
        <v>2471.2</v>
      </c>
      <c r="I10" s="72"/>
    </row>
    <row r="11" spans="1:10" s="70" customFormat="1" ht="41.25">
      <c r="A11" s="18" t="s">
        <v>11</v>
      </c>
      <c r="B11" s="37" t="s">
        <v>232</v>
      </c>
      <c r="C11" s="37" t="s">
        <v>233</v>
      </c>
      <c r="D11" s="37" t="s">
        <v>235</v>
      </c>
      <c r="E11" s="37"/>
      <c r="F11" s="37"/>
      <c r="G11" s="41">
        <f>G12</f>
        <v>2716.4</v>
      </c>
      <c r="I11" s="71"/>
      <c r="J11" s="71"/>
    </row>
    <row r="12" spans="1:7" s="17" customFormat="1" ht="27">
      <c r="A12" s="1" t="s">
        <v>28</v>
      </c>
      <c r="B12" s="13" t="s">
        <v>227</v>
      </c>
      <c r="C12" s="13" t="s">
        <v>214</v>
      </c>
      <c r="D12" s="13" t="s">
        <v>216</v>
      </c>
      <c r="E12" s="7" t="s">
        <v>48</v>
      </c>
      <c r="F12" s="13"/>
      <c r="G12" s="5">
        <f>G13</f>
        <v>2716.4</v>
      </c>
    </row>
    <row r="13" spans="1:7" s="17" customFormat="1" ht="27">
      <c r="A13" s="1" t="s">
        <v>66</v>
      </c>
      <c r="B13" s="13" t="s">
        <v>227</v>
      </c>
      <c r="C13" s="13" t="s">
        <v>214</v>
      </c>
      <c r="D13" s="13" t="s">
        <v>216</v>
      </c>
      <c r="E13" s="7" t="s">
        <v>50</v>
      </c>
      <c r="F13" s="13"/>
      <c r="G13" s="5">
        <f>G14+G16</f>
        <v>2716.4</v>
      </c>
    </row>
    <row r="14" spans="1:7" s="17" customFormat="1" ht="27">
      <c r="A14" s="1" t="s">
        <v>67</v>
      </c>
      <c r="B14" s="13" t="s">
        <v>227</v>
      </c>
      <c r="C14" s="13" t="s">
        <v>214</v>
      </c>
      <c r="D14" s="13" t="s">
        <v>216</v>
      </c>
      <c r="E14" s="7" t="s">
        <v>70</v>
      </c>
      <c r="F14" s="13"/>
      <c r="G14" s="5">
        <v>2033.9</v>
      </c>
    </row>
    <row r="15" spans="1:9" s="17" customFormat="1" ht="27">
      <c r="A15" s="16" t="s">
        <v>200</v>
      </c>
      <c r="B15" s="13" t="s">
        <v>227</v>
      </c>
      <c r="C15" s="13" t="s">
        <v>214</v>
      </c>
      <c r="D15" s="13" t="s">
        <v>216</v>
      </c>
      <c r="E15" s="7" t="s">
        <v>70</v>
      </c>
      <c r="F15" s="7">
        <v>120</v>
      </c>
      <c r="G15" s="5">
        <v>2033.9</v>
      </c>
      <c r="I15" s="72"/>
    </row>
    <row r="16" spans="1:7" s="17" customFormat="1" ht="27">
      <c r="A16" s="1" t="s">
        <v>68</v>
      </c>
      <c r="B16" s="13" t="s">
        <v>227</v>
      </c>
      <c r="C16" s="13" t="s">
        <v>214</v>
      </c>
      <c r="D16" s="13" t="s">
        <v>216</v>
      </c>
      <c r="E16" s="7" t="s">
        <v>71</v>
      </c>
      <c r="F16" s="13"/>
      <c r="G16" s="5">
        <f>G18+G19+G17</f>
        <v>682.5</v>
      </c>
    </row>
    <row r="17" spans="1:7" s="17" customFormat="1" ht="27">
      <c r="A17" s="16" t="s">
        <v>200</v>
      </c>
      <c r="B17" s="13" t="s">
        <v>227</v>
      </c>
      <c r="C17" s="13" t="s">
        <v>214</v>
      </c>
      <c r="D17" s="13" t="s">
        <v>216</v>
      </c>
      <c r="E17" s="7" t="s">
        <v>71</v>
      </c>
      <c r="F17" s="13">
        <v>120</v>
      </c>
      <c r="G17" s="5">
        <f>480-228</f>
        <v>252</v>
      </c>
    </row>
    <row r="18" spans="1:11" s="17" customFormat="1" ht="27">
      <c r="A18" s="16" t="s">
        <v>194</v>
      </c>
      <c r="B18" s="13" t="s">
        <v>227</v>
      </c>
      <c r="C18" s="13" t="s">
        <v>214</v>
      </c>
      <c r="D18" s="13" t="s">
        <v>216</v>
      </c>
      <c r="E18" s="7" t="s">
        <v>71</v>
      </c>
      <c r="F18" s="7">
        <v>240</v>
      </c>
      <c r="G18" s="5">
        <f>335.5+42</f>
        <v>377.5</v>
      </c>
      <c r="J18" s="27"/>
      <c r="K18" s="83"/>
    </row>
    <row r="19" spans="1:7" s="17" customFormat="1" ht="13.5">
      <c r="A19" s="1" t="s">
        <v>31</v>
      </c>
      <c r="B19" s="13" t="s">
        <v>227</v>
      </c>
      <c r="C19" s="13" t="s">
        <v>214</v>
      </c>
      <c r="D19" s="13" t="s">
        <v>216</v>
      </c>
      <c r="E19" s="7" t="s">
        <v>71</v>
      </c>
      <c r="F19" s="7">
        <v>540</v>
      </c>
      <c r="G19" s="9">
        <v>53</v>
      </c>
    </row>
    <row r="20" spans="1:10" s="70" customFormat="1" ht="41.25">
      <c r="A20" s="18" t="s">
        <v>37</v>
      </c>
      <c r="B20" s="37" t="s">
        <v>232</v>
      </c>
      <c r="C20" s="37" t="s">
        <v>233</v>
      </c>
      <c r="D20" s="37" t="s">
        <v>236</v>
      </c>
      <c r="E20" s="37"/>
      <c r="F20" s="37"/>
      <c r="G20" s="41">
        <f>G21</f>
        <v>21711.699999999997</v>
      </c>
      <c r="I20" s="71"/>
      <c r="J20" s="71"/>
    </row>
    <row r="21" spans="1:10" s="17" customFormat="1" ht="27">
      <c r="A21" s="1" t="s">
        <v>28</v>
      </c>
      <c r="B21" s="13" t="s">
        <v>227</v>
      </c>
      <c r="C21" s="13" t="s">
        <v>214</v>
      </c>
      <c r="D21" s="13" t="s">
        <v>217</v>
      </c>
      <c r="E21" s="7" t="s">
        <v>48</v>
      </c>
      <c r="F21" s="13"/>
      <c r="G21" s="5">
        <f>G22+G30</f>
        <v>21711.699999999997</v>
      </c>
      <c r="I21" s="72"/>
      <c r="J21" s="72"/>
    </row>
    <row r="22" spans="1:9" s="17" customFormat="1" ht="27">
      <c r="A22" s="1" t="s">
        <v>64</v>
      </c>
      <c r="B22" s="13" t="s">
        <v>227</v>
      </c>
      <c r="C22" s="13" t="s">
        <v>214</v>
      </c>
      <c r="D22" s="13" t="s">
        <v>217</v>
      </c>
      <c r="E22" s="7" t="s">
        <v>55</v>
      </c>
      <c r="F22" s="13"/>
      <c r="G22" s="5">
        <f>G23+G25</f>
        <v>21643.6</v>
      </c>
      <c r="I22" s="72"/>
    </row>
    <row r="23" spans="1:7" s="17" customFormat="1" ht="27">
      <c r="A23" s="1" t="s">
        <v>73</v>
      </c>
      <c r="B23" s="13" t="s">
        <v>227</v>
      </c>
      <c r="C23" s="13" t="s">
        <v>214</v>
      </c>
      <c r="D23" s="13" t="s">
        <v>217</v>
      </c>
      <c r="E23" s="7" t="s">
        <v>75</v>
      </c>
      <c r="F23" s="13"/>
      <c r="G23" s="5">
        <f>G24</f>
        <v>16869.8</v>
      </c>
    </row>
    <row r="24" spans="1:7" s="17" customFormat="1" ht="27">
      <c r="A24" s="16" t="s">
        <v>200</v>
      </c>
      <c r="B24" s="13" t="s">
        <v>227</v>
      </c>
      <c r="C24" s="13" t="s">
        <v>214</v>
      </c>
      <c r="D24" s="13" t="s">
        <v>217</v>
      </c>
      <c r="E24" s="7" t="s">
        <v>75</v>
      </c>
      <c r="F24" s="7">
        <v>120</v>
      </c>
      <c r="G24" s="5">
        <v>16869.8</v>
      </c>
    </row>
    <row r="25" spans="1:7" s="17" customFormat="1" ht="27">
      <c r="A25" s="1" t="s">
        <v>74</v>
      </c>
      <c r="B25" s="13" t="s">
        <v>227</v>
      </c>
      <c r="C25" s="13" t="s">
        <v>214</v>
      </c>
      <c r="D25" s="13" t="s">
        <v>217</v>
      </c>
      <c r="E25" s="7" t="s">
        <v>72</v>
      </c>
      <c r="F25" s="13"/>
      <c r="G25" s="5">
        <f>G26+G27+G28</f>
        <v>4773.799999999999</v>
      </c>
    </row>
    <row r="26" spans="1:7" s="17" customFormat="1" ht="27">
      <c r="A26" s="16" t="s">
        <v>194</v>
      </c>
      <c r="B26" s="13" t="s">
        <v>227</v>
      </c>
      <c r="C26" s="13" t="s">
        <v>214</v>
      </c>
      <c r="D26" s="13" t="s">
        <v>217</v>
      </c>
      <c r="E26" s="7" t="s">
        <v>72</v>
      </c>
      <c r="F26" s="7">
        <v>240</v>
      </c>
      <c r="G26" s="5">
        <f>5245.2-1390+387+98.9</f>
        <v>4341.099999999999</v>
      </c>
    </row>
    <row r="27" spans="1:7" s="17" customFormat="1" ht="13.5">
      <c r="A27" s="16" t="s">
        <v>201</v>
      </c>
      <c r="B27" s="13" t="s">
        <v>227</v>
      </c>
      <c r="C27" s="13" t="s">
        <v>214</v>
      </c>
      <c r="D27" s="13" t="s">
        <v>217</v>
      </c>
      <c r="E27" s="7" t="s">
        <v>72</v>
      </c>
      <c r="F27" s="13">
        <v>850</v>
      </c>
      <c r="G27" s="5">
        <v>10</v>
      </c>
    </row>
    <row r="28" spans="1:7" s="17" customFormat="1" ht="13.5">
      <c r="A28" s="1" t="s">
        <v>31</v>
      </c>
      <c r="B28" s="13" t="s">
        <v>227</v>
      </c>
      <c r="C28" s="13" t="s">
        <v>214</v>
      </c>
      <c r="D28" s="13" t="s">
        <v>217</v>
      </c>
      <c r="E28" s="7" t="s">
        <v>72</v>
      </c>
      <c r="F28" s="13">
        <v>540</v>
      </c>
      <c r="G28" s="5">
        <v>422.7</v>
      </c>
    </row>
    <row r="29" spans="1:7" s="17" customFormat="1" ht="13.5">
      <c r="A29" s="57" t="s">
        <v>254</v>
      </c>
      <c r="B29" s="13" t="s">
        <v>227</v>
      </c>
      <c r="C29" s="13" t="s">
        <v>214</v>
      </c>
      <c r="D29" s="13" t="s">
        <v>217</v>
      </c>
      <c r="E29" s="61" t="s">
        <v>253</v>
      </c>
      <c r="F29" s="13"/>
      <c r="G29" s="5">
        <v>68.1</v>
      </c>
    </row>
    <row r="30" spans="1:7" s="17" customFormat="1" ht="13.5">
      <c r="A30" s="1" t="s">
        <v>31</v>
      </c>
      <c r="B30" s="13" t="s">
        <v>227</v>
      </c>
      <c r="C30" s="13" t="s">
        <v>214</v>
      </c>
      <c r="D30" s="13" t="s">
        <v>217</v>
      </c>
      <c r="E30" s="61" t="s">
        <v>253</v>
      </c>
      <c r="F30" s="13">
        <v>540</v>
      </c>
      <c r="G30" s="5">
        <v>68.1</v>
      </c>
    </row>
    <row r="31" spans="1:7" s="70" customFormat="1" ht="13.5" hidden="1">
      <c r="A31" s="18" t="s">
        <v>3</v>
      </c>
      <c r="B31" s="37" t="s">
        <v>232</v>
      </c>
      <c r="C31" s="37" t="s">
        <v>233</v>
      </c>
      <c r="D31" s="37" t="s">
        <v>237</v>
      </c>
      <c r="E31" s="10"/>
      <c r="F31" s="37"/>
      <c r="G31" s="41">
        <f>G32</f>
        <v>0</v>
      </c>
    </row>
    <row r="32" spans="1:7" s="17" customFormat="1" ht="27" hidden="1">
      <c r="A32" s="1" t="s">
        <v>28</v>
      </c>
      <c r="B32" s="13" t="s">
        <v>227</v>
      </c>
      <c r="C32" s="13" t="s">
        <v>214</v>
      </c>
      <c r="D32" s="13" t="s">
        <v>218</v>
      </c>
      <c r="E32" s="7" t="s">
        <v>48</v>
      </c>
      <c r="F32" s="13"/>
      <c r="G32" s="5">
        <f>G33</f>
        <v>0</v>
      </c>
    </row>
    <row r="33" spans="1:7" s="17" customFormat="1" ht="13.5" hidden="1">
      <c r="A33" s="1" t="s">
        <v>81</v>
      </c>
      <c r="B33" s="13" t="s">
        <v>227</v>
      </c>
      <c r="C33" s="13" t="s">
        <v>214</v>
      </c>
      <c r="D33" s="13" t="s">
        <v>218</v>
      </c>
      <c r="E33" s="7" t="s">
        <v>51</v>
      </c>
      <c r="F33" s="13"/>
      <c r="G33" s="5">
        <f>G34</f>
        <v>0</v>
      </c>
    </row>
    <row r="34" spans="1:7" s="17" customFormat="1" ht="13.5" hidden="1">
      <c r="A34" s="1" t="s">
        <v>3</v>
      </c>
      <c r="B34" s="13" t="s">
        <v>227</v>
      </c>
      <c r="C34" s="13" t="s">
        <v>214</v>
      </c>
      <c r="D34" s="13" t="s">
        <v>218</v>
      </c>
      <c r="E34" s="7" t="s">
        <v>76</v>
      </c>
      <c r="F34" s="13"/>
      <c r="G34" s="5">
        <f>G35</f>
        <v>0</v>
      </c>
    </row>
    <row r="35" spans="1:11" s="17" customFormat="1" ht="13.5" hidden="1">
      <c r="A35" s="16" t="s">
        <v>4</v>
      </c>
      <c r="B35" s="13" t="s">
        <v>227</v>
      </c>
      <c r="C35" s="13" t="s">
        <v>214</v>
      </c>
      <c r="D35" s="13" t="s">
        <v>218</v>
      </c>
      <c r="E35" s="7" t="s">
        <v>76</v>
      </c>
      <c r="F35" s="7">
        <v>870</v>
      </c>
      <c r="G35" s="5">
        <v>0</v>
      </c>
      <c r="I35" s="73"/>
      <c r="J35" s="73"/>
      <c r="K35" s="73"/>
    </row>
    <row r="36" spans="1:7" s="70" customFormat="1" ht="13.5">
      <c r="A36" s="18" t="s">
        <v>10</v>
      </c>
      <c r="B36" s="37" t="s">
        <v>232</v>
      </c>
      <c r="C36" s="37" t="s">
        <v>233</v>
      </c>
      <c r="D36" s="37" t="s">
        <v>238</v>
      </c>
      <c r="E36" s="37"/>
      <c r="F36" s="37"/>
      <c r="G36" s="41">
        <f>G37+G44</f>
        <v>11953.4</v>
      </c>
    </row>
    <row r="37" spans="1:7" s="17" customFormat="1" ht="41.25">
      <c r="A37" s="1" t="s">
        <v>60</v>
      </c>
      <c r="B37" s="13" t="s">
        <v>227</v>
      </c>
      <c r="C37" s="13" t="s">
        <v>214</v>
      </c>
      <c r="D37" s="13" t="s">
        <v>219</v>
      </c>
      <c r="E37" s="7" t="s">
        <v>133</v>
      </c>
      <c r="F37" s="13"/>
      <c r="G37" s="5">
        <f>G38+G41</f>
        <v>630</v>
      </c>
    </row>
    <row r="38" spans="1:7" s="17" customFormat="1" ht="27">
      <c r="A38" s="12" t="s">
        <v>193</v>
      </c>
      <c r="B38" s="13" t="s">
        <v>227</v>
      </c>
      <c r="C38" s="13" t="s">
        <v>214</v>
      </c>
      <c r="D38" s="13" t="s">
        <v>219</v>
      </c>
      <c r="E38" s="7" t="s">
        <v>134</v>
      </c>
      <c r="F38" s="13"/>
      <c r="G38" s="5">
        <f>G39</f>
        <v>490</v>
      </c>
    </row>
    <row r="39" spans="1:7" s="17" customFormat="1" ht="27">
      <c r="A39" s="2" t="s">
        <v>139</v>
      </c>
      <c r="B39" s="13" t="s">
        <v>227</v>
      </c>
      <c r="C39" s="13" t="s">
        <v>214</v>
      </c>
      <c r="D39" s="13" t="s">
        <v>219</v>
      </c>
      <c r="E39" s="7" t="s">
        <v>135</v>
      </c>
      <c r="F39" s="13"/>
      <c r="G39" s="5">
        <f>G40</f>
        <v>490</v>
      </c>
    </row>
    <row r="40" spans="1:7" s="17" customFormat="1" ht="27">
      <c r="A40" s="16" t="s">
        <v>194</v>
      </c>
      <c r="B40" s="13" t="s">
        <v>227</v>
      </c>
      <c r="C40" s="13" t="s">
        <v>214</v>
      </c>
      <c r="D40" s="13" t="s">
        <v>219</v>
      </c>
      <c r="E40" s="7" t="s">
        <v>135</v>
      </c>
      <c r="F40" s="7">
        <v>240</v>
      </c>
      <c r="G40" s="5">
        <v>490</v>
      </c>
    </row>
    <row r="41" spans="1:7" s="17" customFormat="1" ht="41.25">
      <c r="A41" s="105" t="s">
        <v>191</v>
      </c>
      <c r="B41" s="13" t="s">
        <v>227</v>
      </c>
      <c r="C41" s="13" t="s">
        <v>214</v>
      </c>
      <c r="D41" s="13" t="s">
        <v>219</v>
      </c>
      <c r="E41" s="7" t="s">
        <v>136</v>
      </c>
      <c r="F41" s="7"/>
      <c r="G41" s="5">
        <v>140</v>
      </c>
    </row>
    <row r="42" spans="1:7" s="17" customFormat="1" ht="27">
      <c r="A42" s="43" t="s">
        <v>291</v>
      </c>
      <c r="B42" s="13" t="s">
        <v>227</v>
      </c>
      <c r="C42" s="13" t="s">
        <v>214</v>
      </c>
      <c r="D42" s="13" t="s">
        <v>219</v>
      </c>
      <c r="E42" s="7" t="s">
        <v>290</v>
      </c>
      <c r="F42" s="7"/>
      <c r="G42" s="5">
        <v>140</v>
      </c>
    </row>
    <row r="43" spans="1:7" s="17" customFormat="1" ht="27">
      <c r="A43" s="16" t="s">
        <v>194</v>
      </c>
      <c r="B43" s="13" t="s">
        <v>227</v>
      </c>
      <c r="C43" s="13" t="s">
        <v>214</v>
      </c>
      <c r="D43" s="13" t="s">
        <v>219</v>
      </c>
      <c r="E43" s="7" t="s">
        <v>290</v>
      </c>
      <c r="F43" s="7">
        <v>240</v>
      </c>
      <c r="G43" s="5">
        <v>140</v>
      </c>
    </row>
    <row r="44" spans="1:7" s="17" customFormat="1" ht="27">
      <c r="A44" s="1" t="s">
        <v>28</v>
      </c>
      <c r="B44" s="13" t="s">
        <v>227</v>
      </c>
      <c r="C44" s="13" t="s">
        <v>214</v>
      </c>
      <c r="D44" s="13" t="s">
        <v>219</v>
      </c>
      <c r="E44" s="7" t="s">
        <v>48</v>
      </c>
      <c r="F44" s="13"/>
      <c r="G44" s="5">
        <f>G45+G49+G54</f>
        <v>11323.4</v>
      </c>
    </row>
    <row r="45" spans="1:7" s="17" customFormat="1" ht="41.25">
      <c r="A45" s="1" t="s">
        <v>84</v>
      </c>
      <c r="B45" s="13" t="s">
        <v>227</v>
      </c>
      <c r="C45" s="13" t="s">
        <v>214</v>
      </c>
      <c r="D45" s="13" t="s">
        <v>219</v>
      </c>
      <c r="E45" s="7" t="s">
        <v>52</v>
      </c>
      <c r="F45" s="13"/>
      <c r="G45" s="9">
        <f>G46</f>
        <v>560.8</v>
      </c>
    </row>
    <row r="46" spans="1:7" s="17" customFormat="1" ht="27">
      <c r="A46" s="1" t="s">
        <v>148</v>
      </c>
      <c r="B46" s="13" t="s">
        <v>227</v>
      </c>
      <c r="C46" s="13" t="s">
        <v>214</v>
      </c>
      <c r="D46" s="13" t="s">
        <v>219</v>
      </c>
      <c r="E46" s="7" t="s">
        <v>168</v>
      </c>
      <c r="F46" s="13"/>
      <c r="G46" s="9">
        <f>G47+G48</f>
        <v>560.8</v>
      </c>
    </row>
    <row r="47" spans="1:7" s="17" customFormat="1" ht="27">
      <c r="A47" s="16" t="s">
        <v>200</v>
      </c>
      <c r="B47" s="13" t="s">
        <v>227</v>
      </c>
      <c r="C47" s="13" t="s">
        <v>214</v>
      </c>
      <c r="D47" s="13" t="s">
        <v>219</v>
      </c>
      <c r="E47" s="7" t="s">
        <v>168</v>
      </c>
      <c r="F47" s="7">
        <v>120</v>
      </c>
      <c r="G47" s="9">
        <v>279</v>
      </c>
    </row>
    <row r="48" spans="1:7" s="17" customFormat="1" ht="27">
      <c r="A48" s="16" t="s">
        <v>194</v>
      </c>
      <c r="B48" s="13" t="s">
        <v>227</v>
      </c>
      <c r="C48" s="13" t="s">
        <v>214</v>
      </c>
      <c r="D48" s="13" t="s">
        <v>219</v>
      </c>
      <c r="E48" s="7" t="s">
        <v>168</v>
      </c>
      <c r="F48" s="7">
        <v>240</v>
      </c>
      <c r="G48" s="9">
        <v>281.8</v>
      </c>
    </row>
    <row r="49" spans="1:7" s="17" customFormat="1" ht="41.25">
      <c r="A49" s="1" t="s">
        <v>153</v>
      </c>
      <c r="B49" s="13" t="s">
        <v>227</v>
      </c>
      <c r="C49" s="13" t="s">
        <v>214</v>
      </c>
      <c r="D49" s="13" t="s">
        <v>219</v>
      </c>
      <c r="E49" s="7" t="s">
        <v>53</v>
      </c>
      <c r="F49" s="7"/>
      <c r="G49" s="5">
        <f>G50</f>
        <v>8787.4</v>
      </c>
    </row>
    <row r="50" spans="1:7" s="17" customFormat="1" ht="27">
      <c r="A50" s="1" t="s">
        <v>82</v>
      </c>
      <c r="B50" s="13" t="s">
        <v>227</v>
      </c>
      <c r="C50" s="13" t="s">
        <v>214</v>
      </c>
      <c r="D50" s="13" t="s">
        <v>219</v>
      </c>
      <c r="E50" s="7" t="s">
        <v>140</v>
      </c>
      <c r="F50" s="7"/>
      <c r="G50" s="5">
        <f>G51+G52+G53</f>
        <v>8787.4</v>
      </c>
    </row>
    <row r="51" spans="1:7" s="17" customFormat="1" ht="13.5">
      <c r="A51" s="16" t="s">
        <v>195</v>
      </c>
      <c r="B51" s="13" t="s">
        <v>227</v>
      </c>
      <c r="C51" s="13" t="s">
        <v>214</v>
      </c>
      <c r="D51" s="13" t="s">
        <v>219</v>
      </c>
      <c r="E51" s="7" t="s">
        <v>140</v>
      </c>
      <c r="F51" s="7">
        <v>110</v>
      </c>
      <c r="G51" s="9">
        <f>7169.2+20</f>
        <v>7189.2</v>
      </c>
    </row>
    <row r="52" spans="1:7" s="17" customFormat="1" ht="27">
      <c r="A52" s="16" t="s">
        <v>194</v>
      </c>
      <c r="B52" s="13" t="s">
        <v>227</v>
      </c>
      <c r="C52" s="13" t="s">
        <v>214</v>
      </c>
      <c r="D52" s="13" t="s">
        <v>219</v>
      </c>
      <c r="E52" s="7" t="s">
        <v>140</v>
      </c>
      <c r="F52" s="7">
        <v>240</v>
      </c>
      <c r="G52" s="9">
        <f>1552.7-6+65-20</f>
        <v>1591.7</v>
      </c>
    </row>
    <row r="53" spans="1:7" s="17" customFormat="1" ht="13.5">
      <c r="A53" s="16" t="s">
        <v>201</v>
      </c>
      <c r="B53" s="13" t="s">
        <v>227</v>
      </c>
      <c r="C53" s="13" t="s">
        <v>214</v>
      </c>
      <c r="D53" s="13" t="s">
        <v>219</v>
      </c>
      <c r="E53" s="7" t="s">
        <v>141</v>
      </c>
      <c r="F53" s="7">
        <v>850</v>
      </c>
      <c r="G53" s="9">
        <v>6.5</v>
      </c>
    </row>
    <row r="54" spans="1:7" s="17" customFormat="1" ht="27">
      <c r="A54" s="1" t="s">
        <v>174</v>
      </c>
      <c r="B54" s="13" t="s">
        <v>227</v>
      </c>
      <c r="C54" s="13" t="s">
        <v>214</v>
      </c>
      <c r="D54" s="13" t="s">
        <v>219</v>
      </c>
      <c r="E54" s="7" t="s">
        <v>154</v>
      </c>
      <c r="F54" s="7"/>
      <c r="G54" s="5">
        <f>G55+G59+G61+G62</f>
        <v>1975.2000000000003</v>
      </c>
    </row>
    <row r="55" spans="1:7" s="17" customFormat="1" ht="13.5">
      <c r="A55" s="1" t="s">
        <v>155</v>
      </c>
      <c r="B55" s="13" t="s">
        <v>227</v>
      </c>
      <c r="C55" s="13" t="s">
        <v>214</v>
      </c>
      <c r="D55" s="13" t="s">
        <v>219</v>
      </c>
      <c r="E55" s="7" t="s">
        <v>142</v>
      </c>
      <c r="F55" s="7"/>
      <c r="G55" s="5">
        <f>G56+G57</f>
        <v>1215.1000000000001</v>
      </c>
    </row>
    <row r="56" spans="1:7" s="17" customFormat="1" ht="27">
      <c r="A56" s="16" t="s">
        <v>194</v>
      </c>
      <c r="B56" s="13" t="s">
        <v>227</v>
      </c>
      <c r="C56" s="13" t="s">
        <v>214</v>
      </c>
      <c r="D56" s="13" t="s">
        <v>219</v>
      </c>
      <c r="E56" s="7" t="s">
        <v>142</v>
      </c>
      <c r="F56" s="7">
        <v>240</v>
      </c>
      <c r="G56" s="9">
        <v>1164.9</v>
      </c>
    </row>
    <row r="57" spans="1:7" s="17" customFormat="1" ht="13.5">
      <c r="A57" s="16" t="s">
        <v>201</v>
      </c>
      <c r="B57" s="13" t="s">
        <v>227</v>
      </c>
      <c r="C57" s="13" t="s">
        <v>214</v>
      </c>
      <c r="D57" s="13" t="s">
        <v>219</v>
      </c>
      <c r="E57" s="7" t="s">
        <v>142</v>
      </c>
      <c r="F57" s="7">
        <v>850</v>
      </c>
      <c r="G57" s="9">
        <v>50.2</v>
      </c>
    </row>
    <row r="58" spans="1:7" s="17" customFormat="1" ht="30.75">
      <c r="A58" s="28" t="s">
        <v>265</v>
      </c>
      <c r="B58" s="13" t="s">
        <v>227</v>
      </c>
      <c r="C58" s="13" t="s">
        <v>214</v>
      </c>
      <c r="D58" s="13" t="s">
        <v>219</v>
      </c>
      <c r="E58" s="7" t="s">
        <v>264</v>
      </c>
      <c r="F58" s="7"/>
      <c r="G58" s="9">
        <v>610.1</v>
      </c>
    </row>
    <row r="59" spans="1:7" s="17" customFormat="1" ht="27">
      <c r="A59" s="16" t="s">
        <v>194</v>
      </c>
      <c r="B59" s="13" t="s">
        <v>227</v>
      </c>
      <c r="C59" s="13" t="s">
        <v>214</v>
      </c>
      <c r="D59" s="13" t="s">
        <v>219</v>
      </c>
      <c r="E59" s="7" t="s">
        <v>264</v>
      </c>
      <c r="F59" s="7">
        <v>240</v>
      </c>
      <c r="G59" s="9">
        <v>610.1</v>
      </c>
    </row>
    <row r="60" spans="1:7" s="17" customFormat="1" ht="13.5">
      <c r="A60" s="16" t="s">
        <v>279</v>
      </c>
      <c r="B60" s="13" t="s">
        <v>227</v>
      </c>
      <c r="C60" s="13" t="s">
        <v>214</v>
      </c>
      <c r="D60" s="13" t="s">
        <v>219</v>
      </c>
      <c r="E60" s="7" t="s">
        <v>278</v>
      </c>
      <c r="F60" s="7"/>
      <c r="G60" s="9">
        <v>50</v>
      </c>
    </row>
    <row r="61" spans="1:7" s="17" customFormat="1" ht="13.5">
      <c r="A61" s="16" t="s">
        <v>252</v>
      </c>
      <c r="B61" s="13" t="s">
        <v>227</v>
      </c>
      <c r="C61" s="13" t="s">
        <v>214</v>
      </c>
      <c r="D61" s="13" t="s">
        <v>219</v>
      </c>
      <c r="E61" s="7" t="s">
        <v>278</v>
      </c>
      <c r="F61" s="7">
        <v>350</v>
      </c>
      <c r="G61" s="9">
        <v>50</v>
      </c>
    </row>
    <row r="62" spans="1:7" s="17" customFormat="1" ht="27">
      <c r="A62" s="1" t="s">
        <v>284</v>
      </c>
      <c r="B62" s="13" t="s">
        <v>227</v>
      </c>
      <c r="C62" s="13" t="s">
        <v>214</v>
      </c>
      <c r="D62" s="13" t="s">
        <v>219</v>
      </c>
      <c r="E62" s="7" t="s">
        <v>282</v>
      </c>
      <c r="F62" s="7"/>
      <c r="G62" s="9">
        <v>100</v>
      </c>
    </row>
    <row r="63" spans="1:7" s="17" customFormat="1" ht="41.25">
      <c r="A63" s="1" t="s">
        <v>283</v>
      </c>
      <c r="B63" s="13" t="s">
        <v>227</v>
      </c>
      <c r="C63" s="13" t="s">
        <v>214</v>
      </c>
      <c r="D63" s="13" t="s">
        <v>219</v>
      </c>
      <c r="E63" s="7" t="s">
        <v>282</v>
      </c>
      <c r="F63" s="7">
        <v>810</v>
      </c>
      <c r="G63" s="9">
        <v>100</v>
      </c>
    </row>
    <row r="64" spans="1:7" s="17" customFormat="1" ht="13.5">
      <c r="A64" s="16" t="s">
        <v>206</v>
      </c>
      <c r="B64" s="13" t="s">
        <v>227</v>
      </c>
      <c r="C64" s="13" t="s">
        <v>215</v>
      </c>
      <c r="D64" s="13" t="s">
        <v>231</v>
      </c>
      <c r="E64" s="7"/>
      <c r="F64" s="7"/>
      <c r="G64" s="9">
        <f>G65</f>
        <v>375.4</v>
      </c>
    </row>
    <row r="65" spans="1:7" s="70" customFormat="1" ht="13.5">
      <c r="A65" s="18" t="s">
        <v>8</v>
      </c>
      <c r="B65" s="37" t="s">
        <v>232</v>
      </c>
      <c r="C65" s="37" t="s">
        <v>234</v>
      </c>
      <c r="D65" s="37" t="s">
        <v>235</v>
      </c>
      <c r="E65" s="37"/>
      <c r="F65" s="37"/>
      <c r="G65" s="41">
        <f>G66</f>
        <v>375.4</v>
      </c>
    </row>
    <row r="66" spans="1:7" s="17" customFormat="1" ht="27">
      <c r="A66" s="1" t="s">
        <v>28</v>
      </c>
      <c r="B66" s="13" t="s">
        <v>227</v>
      </c>
      <c r="C66" s="13" t="s">
        <v>215</v>
      </c>
      <c r="D66" s="13" t="s">
        <v>216</v>
      </c>
      <c r="E66" s="7" t="s">
        <v>48</v>
      </c>
      <c r="F66" s="13"/>
      <c r="G66" s="5">
        <f>G67</f>
        <v>375.4</v>
      </c>
    </row>
    <row r="67" spans="1:7" s="17" customFormat="1" ht="27">
      <c r="A67" s="1" t="s">
        <v>83</v>
      </c>
      <c r="B67" s="13" t="s">
        <v>227</v>
      </c>
      <c r="C67" s="13" t="s">
        <v>215</v>
      </c>
      <c r="D67" s="13" t="s">
        <v>216</v>
      </c>
      <c r="E67" s="7" t="s">
        <v>54</v>
      </c>
      <c r="F67" s="13"/>
      <c r="G67" s="5">
        <f>G68</f>
        <v>375.4</v>
      </c>
    </row>
    <row r="68" spans="1:7" s="17" customFormat="1" ht="27">
      <c r="A68" s="1" t="s">
        <v>157</v>
      </c>
      <c r="B68" s="13" t="s">
        <v>227</v>
      </c>
      <c r="C68" s="13" t="s">
        <v>215</v>
      </c>
      <c r="D68" s="13" t="s">
        <v>216</v>
      </c>
      <c r="E68" s="7" t="s">
        <v>169</v>
      </c>
      <c r="F68" s="13"/>
      <c r="G68" s="5">
        <f>G69</f>
        <v>375.4</v>
      </c>
    </row>
    <row r="69" spans="1:7" s="17" customFormat="1" ht="27">
      <c r="A69" s="16" t="s">
        <v>200</v>
      </c>
      <c r="B69" s="13" t="s">
        <v>227</v>
      </c>
      <c r="C69" s="13" t="s">
        <v>215</v>
      </c>
      <c r="D69" s="13" t="s">
        <v>216</v>
      </c>
      <c r="E69" s="7" t="s">
        <v>169</v>
      </c>
      <c r="F69" s="7">
        <v>120</v>
      </c>
      <c r="G69" s="9">
        <v>375.4</v>
      </c>
    </row>
    <row r="70" spans="1:7" s="17" customFormat="1" ht="13.5">
      <c r="A70" s="16" t="s">
        <v>207</v>
      </c>
      <c r="B70" s="13" t="s">
        <v>227</v>
      </c>
      <c r="C70" s="13" t="s">
        <v>216</v>
      </c>
      <c r="D70" s="13" t="s">
        <v>231</v>
      </c>
      <c r="E70" s="7"/>
      <c r="F70" s="7"/>
      <c r="G70" s="9">
        <f>G71+G84</f>
        <v>9998.4</v>
      </c>
    </row>
    <row r="71" spans="1:7" s="70" customFormat="1" ht="27">
      <c r="A71" s="18" t="s">
        <v>29</v>
      </c>
      <c r="B71" s="37" t="s">
        <v>232</v>
      </c>
      <c r="C71" s="37" t="s">
        <v>235</v>
      </c>
      <c r="D71" s="37" t="s">
        <v>239</v>
      </c>
      <c r="E71" s="37"/>
      <c r="F71" s="37"/>
      <c r="G71" s="41">
        <f>G72</f>
        <v>9627.9</v>
      </c>
    </row>
    <row r="72" spans="1:7" s="17" customFormat="1" ht="54.75">
      <c r="A72" s="1" t="s">
        <v>87</v>
      </c>
      <c r="B72" s="13" t="s">
        <v>227</v>
      </c>
      <c r="C72" s="13" t="s">
        <v>216</v>
      </c>
      <c r="D72" s="13" t="s">
        <v>220</v>
      </c>
      <c r="E72" s="7" t="s">
        <v>42</v>
      </c>
      <c r="F72" s="7" t="s">
        <v>16</v>
      </c>
      <c r="G72" s="5">
        <f>G73+G76+G79</f>
        <v>9627.9</v>
      </c>
    </row>
    <row r="73" spans="1:7" s="17" customFormat="1" ht="27">
      <c r="A73" s="12" t="s">
        <v>179</v>
      </c>
      <c r="B73" s="13" t="s">
        <v>227</v>
      </c>
      <c r="C73" s="13" t="s">
        <v>216</v>
      </c>
      <c r="D73" s="13" t="s">
        <v>220</v>
      </c>
      <c r="E73" s="6" t="s">
        <v>93</v>
      </c>
      <c r="F73" s="7" t="s">
        <v>16</v>
      </c>
      <c r="G73" s="5">
        <f>G74</f>
        <v>845</v>
      </c>
    </row>
    <row r="74" spans="1:7" s="17" customFormat="1" ht="41.25">
      <c r="A74" s="2" t="s">
        <v>95</v>
      </c>
      <c r="B74" s="13" t="s">
        <v>227</v>
      </c>
      <c r="C74" s="13" t="s">
        <v>216</v>
      </c>
      <c r="D74" s="13" t="s">
        <v>220</v>
      </c>
      <c r="E74" s="7" t="s">
        <v>44</v>
      </c>
      <c r="F74" s="7"/>
      <c r="G74" s="5">
        <f>G75</f>
        <v>845</v>
      </c>
    </row>
    <row r="75" spans="1:7" s="17" customFormat="1" ht="27">
      <c r="A75" s="16" t="s">
        <v>194</v>
      </c>
      <c r="B75" s="13" t="s">
        <v>227</v>
      </c>
      <c r="C75" s="13" t="s">
        <v>216</v>
      </c>
      <c r="D75" s="13" t="s">
        <v>220</v>
      </c>
      <c r="E75" s="7" t="s">
        <v>44</v>
      </c>
      <c r="F75" s="7">
        <v>240</v>
      </c>
      <c r="G75" s="9">
        <v>845</v>
      </c>
    </row>
    <row r="76" spans="1:7" s="17" customFormat="1" ht="27">
      <c r="A76" s="1" t="s">
        <v>180</v>
      </c>
      <c r="B76" s="13" t="s">
        <v>227</v>
      </c>
      <c r="C76" s="13" t="s">
        <v>216</v>
      </c>
      <c r="D76" s="13" t="s">
        <v>220</v>
      </c>
      <c r="E76" s="7" t="s">
        <v>94</v>
      </c>
      <c r="F76" s="7"/>
      <c r="G76" s="5">
        <f>G77</f>
        <v>2121</v>
      </c>
    </row>
    <row r="77" spans="1:7" s="17" customFormat="1" ht="27">
      <c r="A77" s="1" t="s">
        <v>96</v>
      </c>
      <c r="B77" s="13" t="s">
        <v>227</v>
      </c>
      <c r="C77" s="13" t="s">
        <v>216</v>
      </c>
      <c r="D77" s="13" t="s">
        <v>220</v>
      </c>
      <c r="E77" s="7" t="s">
        <v>120</v>
      </c>
      <c r="F77" s="7"/>
      <c r="G77" s="5">
        <f>G78</f>
        <v>2121</v>
      </c>
    </row>
    <row r="78" spans="1:7" s="17" customFormat="1" ht="27">
      <c r="A78" s="16" t="s">
        <v>194</v>
      </c>
      <c r="B78" s="13" t="s">
        <v>227</v>
      </c>
      <c r="C78" s="13" t="s">
        <v>216</v>
      </c>
      <c r="D78" s="13" t="s">
        <v>220</v>
      </c>
      <c r="E78" s="7" t="s">
        <v>120</v>
      </c>
      <c r="F78" s="7">
        <v>240</v>
      </c>
      <c r="G78" s="9">
        <f>3975-100-1079-600-75</f>
        <v>2121</v>
      </c>
    </row>
    <row r="79" spans="1:7" s="17" customFormat="1" ht="27">
      <c r="A79" s="1" t="s">
        <v>181</v>
      </c>
      <c r="B79" s="13" t="s">
        <v>227</v>
      </c>
      <c r="C79" s="13" t="s">
        <v>216</v>
      </c>
      <c r="D79" s="13" t="s">
        <v>220</v>
      </c>
      <c r="E79" s="7" t="s">
        <v>92</v>
      </c>
      <c r="F79" s="7"/>
      <c r="G79" s="5">
        <f>G80</f>
        <v>6661.9</v>
      </c>
    </row>
    <row r="80" spans="1:7" s="17" customFormat="1" ht="27">
      <c r="A80" s="1" t="s">
        <v>82</v>
      </c>
      <c r="B80" s="13" t="s">
        <v>227</v>
      </c>
      <c r="C80" s="13" t="s">
        <v>216</v>
      </c>
      <c r="D80" s="13" t="s">
        <v>220</v>
      </c>
      <c r="E80" s="7" t="s">
        <v>77</v>
      </c>
      <c r="F80" s="7"/>
      <c r="G80" s="5">
        <f>G81+G82+G83</f>
        <v>6661.9</v>
      </c>
    </row>
    <row r="81" spans="1:7" s="17" customFormat="1" ht="13.5">
      <c r="A81" s="16" t="s">
        <v>195</v>
      </c>
      <c r="B81" s="13" t="s">
        <v>227</v>
      </c>
      <c r="C81" s="13" t="s">
        <v>216</v>
      </c>
      <c r="D81" s="13" t="s">
        <v>220</v>
      </c>
      <c r="E81" s="7" t="s">
        <v>77</v>
      </c>
      <c r="F81" s="7">
        <v>110</v>
      </c>
      <c r="G81" s="9">
        <f>5518.9+214.2</f>
        <v>5733.099999999999</v>
      </c>
    </row>
    <row r="82" spans="1:7" s="17" customFormat="1" ht="27">
      <c r="A82" s="16" t="s">
        <v>194</v>
      </c>
      <c r="B82" s="13" t="s">
        <v>227</v>
      </c>
      <c r="C82" s="13" t="s">
        <v>216</v>
      </c>
      <c r="D82" s="13" t="s">
        <v>220</v>
      </c>
      <c r="E82" s="7" t="s">
        <v>77</v>
      </c>
      <c r="F82" s="7">
        <v>240</v>
      </c>
      <c r="G82" s="9">
        <f>1137.4-214.1</f>
        <v>923.3000000000001</v>
      </c>
    </row>
    <row r="83" spans="1:7" s="17" customFormat="1" ht="13.5">
      <c r="A83" s="16" t="s">
        <v>201</v>
      </c>
      <c r="B83" s="13" t="s">
        <v>227</v>
      </c>
      <c r="C83" s="13" t="s">
        <v>216</v>
      </c>
      <c r="D83" s="13" t="s">
        <v>220</v>
      </c>
      <c r="E83" s="7" t="s">
        <v>77</v>
      </c>
      <c r="F83" s="7">
        <v>850</v>
      </c>
      <c r="G83" s="9">
        <v>5.5</v>
      </c>
    </row>
    <row r="84" spans="1:7" s="70" customFormat="1" ht="13.5">
      <c r="A84" s="18" t="s">
        <v>36</v>
      </c>
      <c r="B84" s="13" t="s">
        <v>227</v>
      </c>
      <c r="C84" s="37" t="s">
        <v>235</v>
      </c>
      <c r="D84" s="37">
        <v>10</v>
      </c>
      <c r="E84" s="37"/>
      <c r="F84" s="37"/>
      <c r="G84" s="41">
        <f>G85</f>
        <v>370.5</v>
      </c>
    </row>
    <row r="85" spans="1:7" s="17" customFormat="1" ht="54.75">
      <c r="A85" s="1" t="s">
        <v>87</v>
      </c>
      <c r="B85" s="13" t="s">
        <v>227</v>
      </c>
      <c r="C85" s="13" t="s">
        <v>216</v>
      </c>
      <c r="D85" s="13">
        <v>10</v>
      </c>
      <c r="E85" s="7" t="s">
        <v>42</v>
      </c>
      <c r="F85" s="7" t="s">
        <v>16</v>
      </c>
      <c r="G85" s="5">
        <f>G86+G89</f>
        <v>370.5</v>
      </c>
    </row>
    <row r="86" spans="1:7" s="17" customFormat="1" ht="27">
      <c r="A86" s="12" t="s">
        <v>179</v>
      </c>
      <c r="B86" s="13" t="s">
        <v>227</v>
      </c>
      <c r="C86" s="13" t="s">
        <v>216</v>
      </c>
      <c r="D86" s="13">
        <v>10</v>
      </c>
      <c r="E86" s="6" t="s">
        <v>93</v>
      </c>
      <c r="F86" s="7" t="s">
        <v>16</v>
      </c>
      <c r="G86" s="5">
        <f>G87</f>
        <v>370.5</v>
      </c>
    </row>
    <row r="87" spans="1:7" s="17" customFormat="1" ht="41.25">
      <c r="A87" s="2" t="s">
        <v>95</v>
      </c>
      <c r="B87" s="13" t="s">
        <v>227</v>
      </c>
      <c r="C87" s="13" t="s">
        <v>216</v>
      </c>
      <c r="D87" s="13">
        <v>10</v>
      </c>
      <c r="E87" s="7" t="s">
        <v>44</v>
      </c>
      <c r="F87" s="7"/>
      <c r="G87" s="5">
        <f>G88</f>
        <v>370.5</v>
      </c>
    </row>
    <row r="88" spans="1:7" s="17" customFormat="1" ht="27">
      <c r="A88" s="16" t="s">
        <v>194</v>
      </c>
      <c r="B88" s="13" t="s">
        <v>227</v>
      </c>
      <c r="C88" s="13" t="s">
        <v>216</v>
      </c>
      <c r="D88" s="13">
        <v>10</v>
      </c>
      <c r="E88" s="7" t="s">
        <v>44</v>
      </c>
      <c r="F88" s="7">
        <v>240</v>
      </c>
      <c r="G88" s="9">
        <f>394.4-23.9</f>
        <v>370.5</v>
      </c>
    </row>
    <row r="89" spans="1:7" s="17" customFormat="1" ht="27" hidden="1">
      <c r="A89" s="1" t="s">
        <v>180</v>
      </c>
      <c r="B89" s="13" t="s">
        <v>227</v>
      </c>
      <c r="C89" s="13" t="s">
        <v>216</v>
      </c>
      <c r="D89" s="13">
        <v>10</v>
      </c>
      <c r="E89" s="7" t="s">
        <v>94</v>
      </c>
      <c r="F89" s="7"/>
      <c r="G89" s="5">
        <f>G90</f>
        <v>0</v>
      </c>
    </row>
    <row r="90" spans="1:7" s="17" customFormat="1" ht="27" hidden="1">
      <c r="A90" s="1" t="s">
        <v>96</v>
      </c>
      <c r="B90" s="13" t="s">
        <v>227</v>
      </c>
      <c r="C90" s="13" t="s">
        <v>216</v>
      </c>
      <c r="D90" s="13">
        <v>10</v>
      </c>
      <c r="E90" s="7" t="s">
        <v>120</v>
      </c>
      <c r="F90" s="7"/>
      <c r="G90" s="5">
        <f>G91</f>
        <v>0</v>
      </c>
    </row>
    <row r="91" spans="1:7" s="17" customFormat="1" ht="27" hidden="1">
      <c r="A91" s="16" t="s">
        <v>194</v>
      </c>
      <c r="B91" s="13" t="s">
        <v>227</v>
      </c>
      <c r="C91" s="13" t="s">
        <v>216</v>
      </c>
      <c r="D91" s="13">
        <v>10</v>
      </c>
      <c r="E91" s="7" t="s">
        <v>120</v>
      </c>
      <c r="F91" s="7">
        <v>240</v>
      </c>
      <c r="G91" s="9">
        <v>0</v>
      </c>
    </row>
    <row r="92" spans="1:7" s="17" customFormat="1" ht="13.5">
      <c r="A92" s="16" t="s">
        <v>208</v>
      </c>
      <c r="B92" s="13" t="s">
        <v>227</v>
      </c>
      <c r="C92" s="13" t="s">
        <v>217</v>
      </c>
      <c r="D92" s="13" t="s">
        <v>231</v>
      </c>
      <c r="E92" s="7"/>
      <c r="F92" s="7"/>
      <c r="G92" s="9">
        <f>G93+G98+G109</f>
        <v>29399.2</v>
      </c>
    </row>
    <row r="93" spans="1:7" s="70" customFormat="1" ht="13.5">
      <c r="A93" s="18" t="s">
        <v>34</v>
      </c>
      <c r="B93" s="37" t="s">
        <v>232</v>
      </c>
      <c r="C93" s="37" t="s">
        <v>236</v>
      </c>
      <c r="D93" s="37" t="s">
        <v>234</v>
      </c>
      <c r="E93" s="37"/>
      <c r="F93" s="37"/>
      <c r="G93" s="41">
        <f>G94</f>
        <v>250</v>
      </c>
    </row>
    <row r="94" spans="1:7" s="17" customFormat="1" ht="27">
      <c r="A94" s="1" t="s">
        <v>28</v>
      </c>
      <c r="B94" s="42" t="s">
        <v>227</v>
      </c>
      <c r="C94" s="13" t="s">
        <v>217</v>
      </c>
      <c r="D94" s="13" t="s">
        <v>215</v>
      </c>
      <c r="E94" s="7" t="s">
        <v>48</v>
      </c>
      <c r="F94" s="13"/>
      <c r="G94" s="5">
        <f>G95</f>
        <v>250</v>
      </c>
    </row>
    <row r="95" spans="1:7" s="17" customFormat="1" ht="27">
      <c r="A95" s="1" t="s">
        <v>176</v>
      </c>
      <c r="B95" s="42" t="s">
        <v>227</v>
      </c>
      <c r="C95" s="13" t="s">
        <v>217</v>
      </c>
      <c r="D95" s="13" t="s">
        <v>215</v>
      </c>
      <c r="E95" s="15" t="s">
        <v>156</v>
      </c>
      <c r="F95" s="13"/>
      <c r="G95" s="5">
        <f>G96</f>
        <v>250</v>
      </c>
    </row>
    <row r="96" spans="1:7" s="17" customFormat="1" ht="27">
      <c r="A96" s="1" t="s">
        <v>175</v>
      </c>
      <c r="B96" s="42" t="s">
        <v>227</v>
      </c>
      <c r="C96" s="13" t="s">
        <v>217</v>
      </c>
      <c r="D96" s="13" t="s">
        <v>215</v>
      </c>
      <c r="E96" s="15" t="s">
        <v>143</v>
      </c>
      <c r="F96" s="13"/>
      <c r="G96" s="5">
        <f>G97</f>
        <v>250</v>
      </c>
    </row>
    <row r="97" spans="1:7" s="17" customFormat="1" ht="41.25">
      <c r="A97" s="1" t="s">
        <v>33</v>
      </c>
      <c r="B97" s="42" t="s">
        <v>227</v>
      </c>
      <c r="C97" s="13" t="s">
        <v>217</v>
      </c>
      <c r="D97" s="13" t="s">
        <v>215</v>
      </c>
      <c r="E97" s="15" t="s">
        <v>143</v>
      </c>
      <c r="F97" s="7">
        <v>810</v>
      </c>
      <c r="G97" s="9">
        <v>250</v>
      </c>
    </row>
    <row r="98" spans="1:7" s="70" customFormat="1" ht="13.5">
      <c r="A98" s="18" t="s">
        <v>30</v>
      </c>
      <c r="B98" s="37" t="s">
        <v>232</v>
      </c>
      <c r="C98" s="37" t="s">
        <v>236</v>
      </c>
      <c r="D98" s="37" t="s">
        <v>239</v>
      </c>
      <c r="E98" s="37"/>
      <c r="F98" s="37"/>
      <c r="G98" s="41">
        <f>G99+G103</f>
        <v>28888.600000000002</v>
      </c>
    </row>
    <row r="99" spans="1:7" s="17" customFormat="1" ht="27">
      <c r="A99" s="1" t="s">
        <v>178</v>
      </c>
      <c r="B99" s="13" t="s">
        <v>227</v>
      </c>
      <c r="C99" s="13" t="s">
        <v>217</v>
      </c>
      <c r="D99" s="13" t="s">
        <v>220</v>
      </c>
      <c r="E99" s="7" t="s">
        <v>45</v>
      </c>
      <c r="F99" s="7"/>
      <c r="G99" s="5">
        <f>G100</f>
        <v>20507.9</v>
      </c>
    </row>
    <row r="100" spans="1:7" s="17" customFormat="1" ht="41.25">
      <c r="A100" s="12" t="s">
        <v>185</v>
      </c>
      <c r="B100" s="13" t="s">
        <v>227</v>
      </c>
      <c r="C100" s="13" t="s">
        <v>217</v>
      </c>
      <c r="D100" s="13" t="s">
        <v>220</v>
      </c>
      <c r="E100" s="7" t="s">
        <v>103</v>
      </c>
      <c r="F100" s="7"/>
      <c r="G100" s="5">
        <f>G101</f>
        <v>20507.9</v>
      </c>
    </row>
    <row r="101" spans="1:7" s="17" customFormat="1" ht="27">
      <c r="A101" s="2" t="s">
        <v>170</v>
      </c>
      <c r="B101" s="13" t="s">
        <v>227</v>
      </c>
      <c r="C101" s="13" t="s">
        <v>217</v>
      </c>
      <c r="D101" s="13" t="s">
        <v>220</v>
      </c>
      <c r="E101" s="7" t="s">
        <v>79</v>
      </c>
      <c r="F101" s="7"/>
      <c r="G101" s="5">
        <f>G102</f>
        <v>20507.9</v>
      </c>
    </row>
    <row r="102" spans="1:7" s="17" customFormat="1" ht="27">
      <c r="A102" s="16" t="s">
        <v>194</v>
      </c>
      <c r="B102" s="13" t="s">
        <v>227</v>
      </c>
      <c r="C102" s="13" t="s">
        <v>217</v>
      </c>
      <c r="D102" s="13" t="s">
        <v>220</v>
      </c>
      <c r="E102" s="7" t="s">
        <v>79</v>
      </c>
      <c r="F102" s="7">
        <v>240</v>
      </c>
      <c r="G102" s="9">
        <f>4500+16049.9-42</f>
        <v>20507.9</v>
      </c>
    </row>
    <row r="103" spans="1:7" s="17" customFormat="1" ht="27">
      <c r="A103" s="1" t="s">
        <v>88</v>
      </c>
      <c r="B103" s="13" t="s">
        <v>227</v>
      </c>
      <c r="C103" s="13" t="s">
        <v>217</v>
      </c>
      <c r="D103" s="13" t="s">
        <v>220</v>
      </c>
      <c r="E103" s="7" t="s">
        <v>47</v>
      </c>
      <c r="F103" s="7"/>
      <c r="G103" s="5">
        <f>G104</f>
        <v>8380.7</v>
      </c>
    </row>
    <row r="104" spans="1:7" s="17" customFormat="1" ht="13.5">
      <c r="A104" s="1" t="s">
        <v>192</v>
      </c>
      <c r="B104" s="13" t="s">
        <v>227</v>
      </c>
      <c r="C104" s="13" t="s">
        <v>217</v>
      </c>
      <c r="D104" s="13" t="s">
        <v>220</v>
      </c>
      <c r="E104" s="7" t="s">
        <v>147</v>
      </c>
      <c r="F104" s="7"/>
      <c r="G104" s="5">
        <f>G105+G108</f>
        <v>8380.7</v>
      </c>
    </row>
    <row r="105" spans="1:7" s="17" customFormat="1" ht="54.75">
      <c r="A105" s="127" t="s">
        <v>267</v>
      </c>
      <c r="B105" s="128" t="s">
        <v>227</v>
      </c>
      <c r="C105" s="128" t="s">
        <v>217</v>
      </c>
      <c r="D105" s="128" t="s">
        <v>220</v>
      </c>
      <c r="E105" s="129" t="s">
        <v>266</v>
      </c>
      <c r="F105" s="129"/>
      <c r="G105" s="131">
        <f>G106</f>
        <v>7712.8</v>
      </c>
    </row>
    <row r="106" spans="1:7" s="17" customFormat="1" ht="27">
      <c r="A106" s="16" t="s">
        <v>194</v>
      </c>
      <c r="B106" s="13" t="s">
        <v>227</v>
      </c>
      <c r="C106" s="13" t="s">
        <v>217</v>
      </c>
      <c r="D106" s="13" t="s">
        <v>220</v>
      </c>
      <c r="E106" s="7" t="s">
        <v>266</v>
      </c>
      <c r="F106" s="7">
        <v>240</v>
      </c>
      <c r="G106" s="9">
        <f>3632.1+4500-419.3</f>
        <v>7712.8</v>
      </c>
    </row>
    <row r="107" spans="1:7" s="17" customFormat="1" ht="54.75">
      <c r="A107" s="127" t="s">
        <v>277</v>
      </c>
      <c r="B107" s="128" t="s">
        <v>227</v>
      </c>
      <c r="C107" s="128" t="s">
        <v>217</v>
      </c>
      <c r="D107" s="128" t="s">
        <v>220</v>
      </c>
      <c r="E107" s="129" t="s">
        <v>276</v>
      </c>
      <c r="F107" s="129"/>
      <c r="G107" s="130">
        <v>667.9</v>
      </c>
    </row>
    <row r="108" spans="1:7" s="17" customFormat="1" ht="27">
      <c r="A108" s="16" t="s">
        <v>194</v>
      </c>
      <c r="B108" s="13" t="s">
        <v>227</v>
      </c>
      <c r="C108" s="13" t="s">
        <v>217</v>
      </c>
      <c r="D108" s="13" t="s">
        <v>220</v>
      </c>
      <c r="E108" s="7" t="s">
        <v>276</v>
      </c>
      <c r="F108" s="7">
        <v>240</v>
      </c>
      <c r="G108" s="9">
        <v>667.9</v>
      </c>
    </row>
    <row r="109" spans="1:11" s="70" customFormat="1" ht="13.5">
      <c r="A109" s="18" t="s">
        <v>9</v>
      </c>
      <c r="B109" s="37" t="s">
        <v>232</v>
      </c>
      <c r="C109" s="37" t="s">
        <v>236</v>
      </c>
      <c r="D109" s="37">
        <v>12</v>
      </c>
      <c r="E109" s="37"/>
      <c r="F109" s="37"/>
      <c r="G109" s="41">
        <f>G110</f>
        <v>260.5999999999999</v>
      </c>
      <c r="K109" s="71"/>
    </row>
    <row r="110" spans="1:7" s="17" customFormat="1" ht="27">
      <c r="A110" s="1" t="s">
        <v>28</v>
      </c>
      <c r="B110" s="13" t="s">
        <v>227</v>
      </c>
      <c r="C110" s="13" t="s">
        <v>217</v>
      </c>
      <c r="D110" s="13">
        <v>12</v>
      </c>
      <c r="E110" s="7" t="s">
        <v>48</v>
      </c>
      <c r="F110" s="13"/>
      <c r="G110" s="5">
        <f>G111</f>
        <v>260.5999999999999</v>
      </c>
    </row>
    <row r="111" spans="1:7" s="17" customFormat="1" ht="27">
      <c r="A111" s="1" t="s">
        <v>85</v>
      </c>
      <c r="B111" s="13" t="s">
        <v>227</v>
      </c>
      <c r="C111" s="13" t="s">
        <v>217</v>
      </c>
      <c r="D111" s="13">
        <v>12</v>
      </c>
      <c r="E111" s="15" t="s">
        <v>159</v>
      </c>
      <c r="F111" s="7"/>
      <c r="G111" s="5">
        <f>G112</f>
        <v>260.5999999999999</v>
      </c>
    </row>
    <row r="112" spans="1:7" s="17" customFormat="1" ht="27">
      <c r="A112" s="1" t="s">
        <v>160</v>
      </c>
      <c r="B112" s="13" t="s">
        <v>227</v>
      </c>
      <c r="C112" s="13" t="s">
        <v>217</v>
      </c>
      <c r="D112" s="13">
        <v>12</v>
      </c>
      <c r="E112" s="15" t="s">
        <v>144</v>
      </c>
      <c r="F112" s="7"/>
      <c r="G112" s="5">
        <f>G113</f>
        <v>260.5999999999999</v>
      </c>
    </row>
    <row r="113" spans="1:7" s="17" customFormat="1" ht="27">
      <c r="A113" s="1" t="s">
        <v>27</v>
      </c>
      <c r="B113" s="13" t="s">
        <v>227</v>
      </c>
      <c r="C113" s="13" t="s">
        <v>217</v>
      </c>
      <c r="D113" s="13">
        <v>12</v>
      </c>
      <c r="E113" s="15" t="s">
        <v>144</v>
      </c>
      <c r="F113" s="7">
        <v>240</v>
      </c>
      <c r="G113" s="9">
        <f>1417.3-1156.7</f>
        <v>260.5999999999999</v>
      </c>
    </row>
    <row r="114" spans="1:7" s="17" customFormat="1" ht="13.5">
      <c r="A114" s="1" t="s">
        <v>209</v>
      </c>
      <c r="B114" s="13" t="s">
        <v>227</v>
      </c>
      <c r="C114" s="13" t="s">
        <v>221</v>
      </c>
      <c r="D114" s="13" t="s">
        <v>231</v>
      </c>
      <c r="E114" s="15"/>
      <c r="F114" s="7"/>
      <c r="G114" s="9">
        <f>G115+G128+G153</f>
        <v>114747</v>
      </c>
    </row>
    <row r="115" spans="1:12" s="70" customFormat="1" ht="13.5">
      <c r="A115" s="18" t="s">
        <v>39</v>
      </c>
      <c r="B115" s="37" t="s">
        <v>232</v>
      </c>
      <c r="C115" s="37" t="s">
        <v>240</v>
      </c>
      <c r="D115" s="37" t="s">
        <v>233</v>
      </c>
      <c r="E115" s="37"/>
      <c r="F115" s="37"/>
      <c r="G115" s="41">
        <f>G119+G121+G123+G125+G127</f>
        <v>19372.399999999998</v>
      </c>
      <c r="I115" s="74"/>
      <c r="J115" s="74"/>
      <c r="K115" s="74"/>
      <c r="L115" s="74"/>
    </row>
    <row r="116" spans="1:12" s="17" customFormat="1" ht="27" hidden="1">
      <c r="A116" s="1" t="s">
        <v>28</v>
      </c>
      <c r="B116" s="13" t="s">
        <v>227</v>
      </c>
      <c r="C116" s="13" t="s">
        <v>221</v>
      </c>
      <c r="D116" s="13" t="s">
        <v>214</v>
      </c>
      <c r="E116" s="7" t="s">
        <v>48</v>
      </c>
      <c r="F116" s="13"/>
      <c r="G116" s="5">
        <v>0</v>
      </c>
      <c r="I116" s="75"/>
      <c r="J116" s="75"/>
      <c r="K116" s="75"/>
      <c r="L116" s="75"/>
    </row>
    <row r="117" spans="1:14" s="17" customFormat="1" ht="33.75" customHeight="1" hidden="1">
      <c r="A117" s="1" t="s">
        <v>263</v>
      </c>
      <c r="B117" s="13" t="s">
        <v>227</v>
      </c>
      <c r="C117" s="13" t="s">
        <v>221</v>
      </c>
      <c r="D117" s="13" t="s">
        <v>214</v>
      </c>
      <c r="E117" s="15" t="s">
        <v>161</v>
      </c>
      <c r="F117" s="7"/>
      <c r="G117" s="5">
        <v>0</v>
      </c>
      <c r="I117" s="125"/>
      <c r="J117" s="125"/>
      <c r="K117" s="125"/>
      <c r="L117" s="125"/>
      <c r="M117" s="76"/>
      <c r="N117" s="77"/>
    </row>
    <row r="118" spans="1:12" s="17" customFormat="1" ht="30.75" hidden="1">
      <c r="A118" s="35" t="s">
        <v>260</v>
      </c>
      <c r="B118" s="13" t="s">
        <v>227</v>
      </c>
      <c r="C118" s="13" t="s">
        <v>221</v>
      </c>
      <c r="D118" s="13" t="s">
        <v>214</v>
      </c>
      <c r="E118" s="15" t="s">
        <v>145</v>
      </c>
      <c r="F118" s="7"/>
      <c r="G118" s="5">
        <v>0</v>
      </c>
      <c r="J118" s="102"/>
      <c r="K118" s="102"/>
      <c r="L118" s="102"/>
    </row>
    <row r="119" spans="1:12" s="17" customFormat="1" ht="13.5" hidden="1">
      <c r="A119" s="1" t="s">
        <v>197</v>
      </c>
      <c r="B119" s="13" t="s">
        <v>227</v>
      </c>
      <c r="C119" s="13" t="s">
        <v>221</v>
      </c>
      <c r="D119" s="13" t="s">
        <v>214</v>
      </c>
      <c r="E119" s="7" t="s">
        <v>145</v>
      </c>
      <c r="F119" s="7">
        <v>410</v>
      </c>
      <c r="G119" s="9">
        <v>0</v>
      </c>
      <c r="I119" s="75"/>
      <c r="J119" s="75"/>
      <c r="K119" s="75"/>
      <c r="L119" s="75"/>
    </row>
    <row r="120" spans="1:12" s="17" customFormat="1" ht="13.5">
      <c r="A120" s="16" t="s">
        <v>257</v>
      </c>
      <c r="B120" s="13" t="s">
        <v>227</v>
      </c>
      <c r="C120" s="13" t="s">
        <v>221</v>
      </c>
      <c r="D120" s="13" t="s">
        <v>214</v>
      </c>
      <c r="E120" s="7" t="s">
        <v>255</v>
      </c>
      <c r="F120" s="7"/>
      <c r="G120" s="9">
        <f>G121</f>
        <v>1060</v>
      </c>
      <c r="I120" s="75"/>
      <c r="J120" s="75"/>
      <c r="K120" s="75"/>
      <c r="L120" s="75"/>
    </row>
    <row r="121" spans="1:12" s="17" customFormat="1" ht="27">
      <c r="A121" s="16" t="s">
        <v>194</v>
      </c>
      <c r="B121" s="13" t="s">
        <v>227</v>
      </c>
      <c r="C121" s="13" t="s">
        <v>221</v>
      </c>
      <c r="D121" s="13" t="s">
        <v>214</v>
      </c>
      <c r="E121" s="7" t="s">
        <v>255</v>
      </c>
      <c r="F121" s="7">
        <v>240</v>
      </c>
      <c r="G121" s="9">
        <v>1060</v>
      </c>
      <c r="I121" s="75"/>
      <c r="J121" s="75"/>
      <c r="K121" s="75"/>
      <c r="L121" s="75"/>
    </row>
    <row r="122" spans="1:12" s="17" customFormat="1" ht="30.75">
      <c r="A122" s="34" t="s">
        <v>259</v>
      </c>
      <c r="B122" s="13" t="s">
        <v>227</v>
      </c>
      <c r="C122" s="13" t="s">
        <v>221</v>
      </c>
      <c r="D122" s="13" t="s">
        <v>214</v>
      </c>
      <c r="E122" s="7" t="s">
        <v>258</v>
      </c>
      <c r="F122" s="7"/>
      <c r="G122" s="9">
        <f>G123</f>
        <v>17687.1</v>
      </c>
      <c r="I122" s="75"/>
      <c r="J122" s="75"/>
      <c r="K122" s="75"/>
      <c r="L122" s="75"/>
    </row>
    <row r="123" spans="1:12" s="17" customFormat="1" ht="41.25">
      <c r="A123" s="1" t="s">
        <v>40</v>
      </c>
      <c r="B123" s="42" t="s">
        <v>227</v>
      </c>
      <c r="C123" s="13" t="s">
        <v>221</v>
      </c>
      <c r="D123" s="13" t="s">
        <v>214</v>
      </c>
      <c r="E123" s="7" t="s">
        <v>258</v>
      </c>
      <c r="F123" s="7">
        <v>810</v>
      </c>
      <c r="G123" s="9">
        <f>17473.3-136.2+350</f>
        <v>17687.1</v>
      </c>
      <c r="I123" s="47"/>
      <c r="J123" s="47"/>
      <c r="K123" s="47"/>
      <c r="L123" s="47"/>
    </row>
    <row r="124" spans="1:12" s="17" customFormat="1" ht="24" customHeight="1">
      <c r="A124" s="43" t="s">
        <v>262</v>
      </c>
      <c r="B124" s="42" t="s">
        <v>227</v>
      </c>
      <c r="C124" s="13" t="s">
        <v>221</v>
      </c>
      <c r="D124" s="13" t="s">
        <v>214</v>
      </c>
      <c r="E124" s="15" t="s">
        <v>261</v>
      </c>
      <c r="F124" s="7"/>
      <c r="G124" s="9">
        <v>625.3</v>
      </c>
      <c r="I124" s="53"/>
      <c r="J124" s="53"/>
      <c r="K124" s="53"/>
      <c r="L124" s="53"/>
    </row>
    <row r="125" spans="1:12" s="17" customFormat="1" ht="27" customHeight="1">
      <c r="A125" s="16" t="s">
        <v>194</v>
      </c>
      <c r="B125" s="13" t="s">
        <v>227</v>
      </c>
      <c r="C125" s="13" t="s">
        <v>221</v>
      </c>
      <c r="D125" s="13" t="s">
        <v>214</v>
      </c>
      <c r="E125" s="15" t="s">
        <v>261</v>
      </c>
      <c r="F125" s="7">
        <v>240</v>
      </c>
      <c r="G125" s="9">
        <v>625.3</v>
      </c>
      <c r="I125" s="126"/>
      <c r="J125" s="126"/>
      <c r="K125" s="126"/>
      <c r="L125" s="126"/>
    </row>
    <row r="126" spans="1:12" s="17" customFormat="1" ht="15.75" customHeight="1">
      <c r="A126" s="1" t="s">
        <v>254</v>
      </c>
      <c r="B126" s="42" t="s">
        <v>227</v>
      </c>
      <c r="C126" s="13" t="s">
        <v>221</v>
      </c>
      <c r="D126" s="13" t="s">
        <v>214</v>
      </c>
      <c r="E126" s="15" t="s">
        <v>253</v>
      </c>
      <c r="F126" s="7"/>
      <c r="G126" s="9">
        <v>0</v>
      </c>
      <c r="I126" s="53"/>
      <c r="J126" s="53"/>
      <c r="K126" s="53"/>
      <c r="L126" s="53"/>
    </row>
    <row r="127" spans="1:12" s="17" customFormat="1" ht="15">
      <c r="A127" s="28" t="s">
        <v>31</v>
      </c>
      <c r="B127" s="42" t="s">
        <v>227</v>
      </c>
      <c r="C127" s="13" t="s">
        <v>221</v>
      </c>
      <c r="D127" s="13" t="s">
        <v>214</v>
      </c>
      <c r="E127" s="15" t="s">
        <v>253</v>
      </c>
      <c r="F127" s="7">
        <v>540</v>
      </c>
      <c r="G127" s="9">
        <v>0</v>
      </c>
      <c r="I127" s="75"/>
      <c r="J127" s="75"/>
      <c r="K127" s="75"/>
      <c r="L127" s="75"/>
    </row>
    <row r="128" spans="1:12" s="70" customFormat="1" ht="13.5">
      <c r="A128" s="18" t="s">
        <v>5</v>
      </c>
      <c r="B128" s="37" t="s">
        <v>232</v>
      </c>
      <c r="C128" s="37" t="s">
        <v>240</v>
      </c>
      <c r="D128" s="37" t="s">
        <v>234</v>
      </c>
      <c r="E128" s="10"/>
      <c r="F128" s="10"/>
      <c r="G128" s="11">
        <f>G129</f>
        <v>55727.100000000006</v>
      </c>
      <c r="I128" s="74"/>
      <c r="J128" s="74"/>
      <c r="K128" s="74"/>
      <c r="L128" s="74"/>
    </row>
    <row r="129" spans="1:12" s="17" customFormat="1" ht="41.25">
      <c r="A129" s="1" t="s">
        <v>19</v>
      </c>
      <c r="B129" s="13" t="s">
        <v>227</v>
      </c>
      <c r="C129" s="13" t="s">
        <v>221</v>
      </c>
      <c r="D129" s="13" t="s">
        <v>215</v>
      </c>
      <c r="E129" s="7" t="s">
        <v>43</v>
      </c>
      <c r="F129" s="7"/>
      <c r="G129" s="5">
        <f>G130+G143+G146+G150</f>
        <v>55727.100000000006</v>
      </c>
      <c r="I129" s="75"/>
      <c r="J129" s="75"/>
      <c r="K129" s="75"/>
      <c r="L129" s="75"/>
    </row>
    <row r="130" spans="1:7" s="17" customFormat="1" ht="27">
      <c r="A130" s="1" t="s">
        <v>182</v>
      </c>
      <c r="B130" s="13" t="s">
        <v>227</v>
      </c>
      <c r="C130" s="13" t="s">
        <v>221</v>
      </c>
      <c r="D130" s="13" t="s">
        <v>215</v>
      </c>
      <c r="E130" s="7" t="s">
        <v>97</v>
      </c>
      <c r="F130" s="7"/>
      <c r="G130" s="5">
        <f>G131+G133+G135+G138+G140</f>
        <v>25608.4</v>
      </c>
    </row>
    <row r="131" spans="1:7" s="17" customFormat="1" ht="13.5">
      <c r="A131" s="1" t="s">
        <v>98</v>
      </c>
      <c r="B131" s="13" t="s">
        <v>227</v>
      </c>
      <c r="C131" s="13" t="s">
        <v>221</v>
      </c>
      <c r="D131" s="13" t="s">
        <v>215</v>
      </c>
      <c r="E131" s="7" t="s">
        <v>78</v>
      </c>
      <c r="F131" s="7"/>
      <c r="G131" s="5">
        <f>G132</f>
        <v>2654.7</v>
      </c>
    </row>
    <row r="132" spans="1:7" s="17" customFormat="1" ht="27">
      <c r="A132" s="96" t="s">
        <v>194</v>
      </c>
      <c r="B132" s="42" t="s">
        <v>227</v>
      </c>
      <c r="C132" s="13" t="s">
        <v>221</v>
      </c>
      <c r="D132" s="13" t="s">
        <v>215</v>
      </c>
      <c r="E132" s="7" t="s">
        <v>78</v>
      </c>
      <c r="F132" s="7">
        <v>240</v>
      </c>
      <c r="G132" s="9">
        <f>4607.7-2000-303+250+100</f>
        <v>2654.7</v>
      </c>
    </row>
    <row r="133" spans="1:7" s="17" customFormat="1" ht="41.25">
      <c r="A133" s="12" t="s">
        <v>287</v>
      </c>
      <c r="B133" s="93" t="s">
        <v>247</v>
      </c>
      <c r="C133" s="4" t="s">
        <v>250</v>
      </c>
      <c r="D133" s="4" t="s">
        <v>251</v>
      </c>
      <c r="E133" s="8" t="s">
        <v>288</v>
      </c>
      <c r="F133" s="7"/>
      <c r="G133" s="9">
        <f>G134</f>
        <v>532.8</v>
      </c>
    </row>
    <row r="134" spans="1:7" s="17" customFormat="1" ht="13.5">
      <c r="A134" s="94" t="s">
        <v>197</v>
      </c>
      <c r="B134" s="93" t="s">
        <v>247</v>
      </c>
      <c r="C134" s="4" t="s">
        <v>250</v>
      </c>
      <c r="D134" s="4" t="s">
        <v>251</v>
      </c>
      <c r="E134" s="8" t="s">
        <v>288</v>
      </c>
      <c r="F134" s="7">
        <v>410</v>
      </c>
      <c r="G134" s="9">
        <f>1628.3-50-1045.5</f>
        <v>532.8</v>
      </c>
    </row>
    <row r="135" spans="1:7" s="17" customFormat="1" ht="27">
      <c r="A135" s="55" t="s">
        <v>273</v>
      </c>
      <c r="B135" s="93" t="s">
        <v>247</v>
      </c>
      <c r="C135" s="4" t="s">
        <v>250</v>
      </c>
      <c r="D135" s="4" t="s">
        <v>251</v>
      </c>
      <c r="E135" s="8" t="s">
        <v>272</v>
      </c>
      <c r="F135" s="7"/>
      <c r="G135" s="9">
        <v>44</v>
      </c>
    </row>
    <row r="136" spans="1:7" s="17" customFormat="1" ht="27">
      <c r="A136" s="16" t="s">
        <v>194</v>
      </c>
      <c r="B136" s="93" t="s">
        <v>247</v>
      </c>
      <c r="C136" s="4" t="s">
        <v>250</v>
      </c>
      <c r="D136" s="4" t="s">
        <v>251</v>
      </c>
      <c r="E136" s="8" t="s">
        <v>272</v>
      </c>
      <c r="F136" s="7">
        <v>240</v>
      </c>
      <c r="G136" s="9">
        <v>10</v>
      </c>
    </row>
    <row r="137" spans="1:7" s="17" customFormat="1" ht="13.5">
      <c r="A137" s="94" t="s">
        <v>197</v>
      </c>
      <c r="B137" s="93" t="s">
        <v>247</v>
      </c>
      <c r="C137" s="4" t="s">
        <v>250</v>
      </c>
      <c r="D137" s="4" t="s">
        <v>251</v>
      </c>
      <c r="E137" s="8" t="s">
        <v>272</v>
      </c>
      <c r="F137" s="7">
        <v>410</v>
      </c>
      <c r="G137" s="9">
        <v>34</v>
      </c>
    </row>
    <row r="138" spans="1:7" s="17" customFormat="1" ht="41.25">
      <c r="A138" s="12" t="s">
        <v>286</v>
      </c>
      <c r="B138" s="93" t="s">
        <v>247</v>
      </c>
      <c r="C138" s="4" t="s">
        <v>250</v>
      </c>
      <c r="D138" s="4" t="s">
        <v>251</v>
      </c>
      <c r="E138" s="8" t="s">
        <v>289</v>
      </c>
      <c r="F138" s="7"/>
      <c r="G138" s="9">
        <f>G139</f>
        <v>21632.9</v>
      </c>
    </row>
    <row r="139" spans="1:7" s="17" customFormat="1" ht="13.5">
      <c r="A139" s="94" t="s">
        <v>197</v>
      </c>
      <c r="B139" s="93" t="s">
        <v>247</v>
      </c>
      <c r="C139" s="4" t="s">
        <v>250</v>
      </c>
      <c r="D139" s="4" t="s">
        <v>251</v>
      </c>
      <c r="E139" s="8" t="s">
        <v>289</v>
      </c>
      <c r="F139" s="7">
        <v>410</v>
      </c>
      <c r="G139" s="9">
        <v>21632.9</v>
      </c>
    </row>
    <row r="140" spans="1:7" s="17" customFormat="1" ht="27">
      <c r="A140" s="95" t="s">
        <v>275</v>
      </c>
      <c r="B140" s="93" t="s">
        <v>247</v>
      </c>
      <c r="C140" s="4" t="s">
        <v>250</v>
      </c>
      <c r="D140" s="4" t="s">
        <v>251</v>
      </c>
      <c r="E140" s="8" t="s">
        <v>274</v>
      </c>
      <c r="F140" s="7"/>
      <c r="G140" s="9">
        <f>644+100</f>
        <v>744</v>
      </c>
    </row>
    <row r="141" spans="1:7" s="17" customFormat="1" ht="27">
      <c r="A141" s="16" t="s">
        <v>194</v>
      </c>
      <c r="B141" s="93" t="s">
        <v>247</v>
      </c>
      <c r="C141" s="4" t="s">
        <v>250</v>
      </c>
      <c r="D141" s="4" t="s">
        <v>251</v>
      </c>
      <c r="E141" s="8" t="s">
        <v>274</v>
      </c>
      <c r="F141" s="7">
        <v>240</v>
      </c>
      <c r="G141" s="9">
        <v>100</v>
      </c>
    </row>
    <row r="142" spans="1:7" s="17" customFormat="1" ht="13.5">
      <c r="A142" s="94" t="s">
        <v>197</v>
      </c>
      <c r="B142" s="4" t="s">
        <v>247</v>
      </c>
      <c r="C142" s="4" t="s">
        <v>250</v>
      </c>
      <c r="D142" s="4" t="s">
        <v>251</v>
      </c>
      <c r="E142" s="8" t="s">
        <v>274</v>
      </c>
      <c r="F142" s="7">
        <v>410</v>
      </c>
      <c r="G142" s="9">
        <v>644</v>
      </c>
    </row>
    <row r="143" spans="1:7" s="17" customFormat="1" ht="27">
      <c r="A143" s="1" t="s">
        <v>183</v>
      </c>
      <c r="B143" s="13" t="s">
        <v>227</v>
      </c>
      <c r="C143" s="13" t="s">
        <v>221</v>
      </c>
      <c r="D143" s="13" t="s">
        <v>215</v>
      </c>
      <c r="E143" s="8" t="s">
        <v>99</v>
      </c>
      <c r="F143" s="7"/>
      <c r="G143" s="5">
        <f>G144</f>
        <v>23766.4</v>
      </c>
    </row>
    <row r="144" spans="1:7" s="17" customFormat="1" ht="13.5">
      <c r="A144" s="1" t="s">
        <v>107</v>
      </c>
      <c r="B144" s="13" t="s">
        <v>227</v>
      </c>
      <c r="C144" s="13" t="s">
        <v>221</v>
      </c>
      <c r="D144" s="13" t="s">
        <v>215</v>
      </c>
      <c r="E144" s="8" t="s">
        <v>121</v>
      </c>
      <c r="F144" s="7"/>
      <c r="G144" s="5">
        <f>G145</f>
        <v>23766.4</v>
      </c>
    </row>
    <row r="145" spans="1:7" s="17" customFormat="1" ht="27">
      <c r="A145" s="16" t="s">
        <v>194</v>
      </c>
      <c r="B145" s="13" t="s">
        <v>227</v>
      </c>
      <c r="C145" s="13" t="s">
        <v>221</v>
      </c>
      <c r="D145" s="13" t="s">
        <v>215</v>
      </c>
      <c r="E145" s="7" t="s">
        <v>121</v>
      </c>
      <c r="F145" s="7">
        <v>240</v>
      </c>
      <c r="G145" s="9">
        <f>17950+4289.5+50+1476.9</f>
        <v>23766.4</v>
      </c>
    </row>
    <row r="146" spans="1:7" s="17" customFormat="1" ht="41.25">
      <c r="A146" s="1" t="s">
        <v>184</v>
      </c>
      <c r="B146" s="13" t="s">
        <v>227</v>
      </c>
      <c r="C146" s="13" t="s">
        <v>221</v>
      </c>
      <c r="D146" s="13" t="s">
        <v>215</v>
      </c>
      <c r="E146" s="7" t="s">
        <v>100</v>
      </c>
      <c r="F146" s="7"/>
      <c r="G146" s="5">
        <f>G147</f>
        <v>6252.3</v>
      </c>
    </row>
    <row r="147" spans="1:7" s="17" customFormat="1" ht="27">
      <c r="A147" s="1" t="s">
        <v>101</v>
      </c>
      <c r="B147" s="13" t="s">
        <v>227</v>
      </c>
      <c r="C147" s="13" t="s">
        <v>221</v>
      </c>
      <c r="D147" s="13" t="s">
        <v>215</v>
      </c>
      <c r="E147" s="7" t="s">
        <v>122</v>
      </c>
      <c r="F147" s="7"/>
      <c r="G147" s="5">
        <f>G148+G149</f>
        <v>6252.3</v>
      </c>
    </row>
    <row r="148" spans="1:10" s="17" customFormat="1" ht="27">
      <c r="A148" s="16" t="s">
        <v>194</v>
      </c>
      <c r="B148" s="13" t="s">
        <v>227</v>
      </c>
      <c r="C148" s="13" t="s">
        <v>221</v>
      </c>
      <c r="D148" s="13" t="s">
        <v>215</v>
      </c>
      <c r="E148" s="7" t="s">
        <v>122</v>
      </c>
      <c r="F148" s="7">
        <v>240</v>
      </c>
      <c r="G148" s="9">
        <f>7750-3000+2720.5+303-1521.2</f>
        <v>6252.3</v>
      </c>
      <c r="J148" s="75"/>
    </row>
    <row r="149" spans="1:7" s="17" customFormat="1" ht="13.5">
      <c r="A149" s="1" t="s">
        <v>197</v>
      </c>
      <c r="B149" s="13" t="s">
        <v>227</v>
      </c>
      <c r="C149" s="13" t="s">
        <v>221</v>
      </c>
      <c r="D149" s="13" t="s">
        <v>215</v>
      </c>
      <c r="E149" s="7" t="s">
        <v>122</v>
      </c>
      <c r="F149" s="7">
        <v>410</v>
      </c>
      <c r="G149" s="9">
        <v>0</v>
      </c>
    </row>
    <row r="150" spans="1:7" s="17" customFormat="1" ht="13.5">
      <c r="A150" s="1" t="s">
        <v>294</v>
      </c>
      <c r="B150" s="13" t="s">
        <v>227</v>
      </c>
      <c r="C150" s="13" t="s">
        <v>221</v>
      </c>
      <c r="D150" s="13" t="s">
        <v>215</v>
      </c>
      <c r="E150" s="7" t="s">
        <v>293</v>
      </c>
      <c r="F150" s="7"/>
      <c r="G150" s="9">
        <v>100</v>
      </c>
    </row>
    <row r="151" spans="1:7" s="17" customFormat="1" ht="27">
      <c r="A151" s="1" t="s">
        <v>295</v>
      </c>
      <c r="B151" s="13" t="s">
        <v>227</v>
      </c>
      <c r="C151" s="13" t="s">
        <v>221</v>
      </c>
      <c r="D151" s="13" t="s">
        <v>215</v>
      </c>
      <c r="E151" s="7" t="s">
        <v>292</v>
      </c>
      <c r="F151" s="7"/>
      <c r="G151" s="9">
        <v>100</v>
      </c>
    </row>
    <row r="152" spans="1:7" s="17" customFormat="1" ht="27">
      <c r="A152" s="16" t="s">
        <v>194</v>
      </c>
      <c r="B152" s="13" t="s">
        <v>227</v>
      </c>
      <c r="C152" s="13" t="s">
        <v>221</v>
      </c>
      <c r="D152" s="13" t="s">
        <v>215</v>
      </c>
      <c r="E152" s="7" t="s">
        <v>292</v>
      </c>
      <c r="F152" s="7">
        <v>240</v>
      </c>
      <c r="G152" s="9">
        <v>100</v>
      </c>
    </row>
    <row r="153" spans="1:7" s="70" customFormat="1" ht="13.5">
      <c r="A153" s="18" t="s">
        <v>6</v>
      </c>
      <c r="B153" s="37" t="s">
        <v>232</v>
      </c>
      <c r="C153" s="37" t="s">
        <v>240</v>
      </c>
      <c r="D153" s="37" t="s">
        <v>235</v>
      </c>
      <c r="E153" s="37"/>
      <c r="F153" s="37"/>
      <c r="G153" s="41">
        <f>G154</f>
        <v>39647.5</v>
      </c>
    </row>
    <row r="154" spans="1:7" s="17" customFormat="1" ht="27">
      <c r="A154" s="1" t="s">
        <v>178</v>
      </c>
      <c r="B154" s="13" t="s">
        <v>227</v>
      </c>
      <c r="C154" s="13" t="s">
        <v>221</v>
      </c>
      <c r="D154" s="13" t="s">
        <v>216</v>
      </c>
      <c r="E154" s="7" t="s">
        <v>45</v>
      </c>
      <c r="F154" s="13"/>
      <c r="G154" s="5">
        <f>G155+G160+G180</f>
        <v>39647.5</v>
      </c>
    </row>
    <row r="155" spans="1:7" s="17" customFormat="1" ht="13.5">
      <c r="A155" s="1" t="s">
        <v>186</v>
      </c>
      <c r="B155" s="13" t="s">
        <v>227</v>
      </c>
      <c r="C155" s="13" t="s">
        <v>221</v>
      </c>
      <c r="D155" s="13" t="s">
        <v>216</v>
      </c>
      <c r="E155" s="7" t="s">
        <v>105</v>
      </c>
      <c r="F155" s="7"/>
      <c r="G155" s="5">
        <f>G156+G158</f>
        <v>9242.1</v>
      </c>
    </row>
    <row r="156" spans="1:7" s="17" customFormat="1" ht="13.5">
      <c r="A156" s="1" t="s">
        <v>108</v>
      </c>
      <c r="B156" s="13" t="s">
        <v>227</v>
      </c>
      <c r="C156" s="13" t="s">
        <v>221</v>
      </c>
      <c r="D156" s="13" t="s">
        <v>216</v>
      </c>
      <c r="E156" s="7" t="s">
        <v>106</v>
      </c>
      <c r="F156" s="7"/>
      <c r="G156" s="5">
        <f>G157</f>
        <v>2500</v>
      </c>
    </row>
    <row r="157" spans="1:7" s="17" customFormat="1" ht="27">
      <c r="A157" s="16" t="s">
        <v>194</v>
      </c>
      <c r="B157" s="13" t="s">
        <v>227</v>
      </c>
      <c r="C157" s="13" t="s">
        <v>221</v>
      </c>
      <c r="D157" s="13" t="s">
        <v>216</v>
      </c>
      <c r="E157" s="7" t="s">
        <v>106</v>
      </c>
      <c r="F157" s="7">
        <v>240</v>
      </c>
      <c r="G157" s="9">
        <v>2500</v>
      </c>
    </row>
    <row r="158" spans="1:7" s="17" customFormat="1" ht="27">
      <c r="A158" s="1" t="s">
        <v>110</v>
      </c>
      <c r="B158" s="13" t="s">
        <v>227</v>
      </c>
      <c r="C158" s="13" t="s">
        <v>221</v>
      </c>
      <c r="D158" s="13" t="s">
        <v>216</v>
      </c>
      <c r="E158" s="7" t="s">
        <v>111</v>
      </c>
      <c r="F158" s="7"/>
      <c r="G158" s="5">
        <f>G159</f>
        <v>6742.1</v>
      </c>
    </row>
    <row r="159" spans="1:7" s="17" customFormat="1" ht="27">
      <c r="A159" s="16" t="s">
        <v>194</v>
      </c>
      <c r="B159" s="13" t="s">
        <v>227</v>
      </c>
      <c r="C159" s="13" t="s">
        <v>221</v>
      </c>
      <c r="D159" s="13" t="s">
        <v>216</v>
      </c>
      <c r="E159" s="7" t="s">
        <v>111</v>
      </c>
      <c r="F159" s="7">
        <v>240</v>
      </c>
      <c r="G159" s="9">
        <v>6742.1</v>
      </c>
    </row>
    <row r="160" spans="1:7" s="17" customFormat="1" ht="24" customHeight="1">
      <c r="A160" s="1" t="s">
        <v>187</v>
      </c>
      <c r="B160" s="13" t="s">
        <v>227</v>
      </c>
      <c r="C160" s="13" t="s">
        <v>221</v>
      </c>
      <c r="D160" s="13" t="s">
        <v>216</v>
      </c>
      <c r="E160" s="3" t="s">
        <v>112</v>
      </c>
      <c r="F160" s="7"/>
      <c r="G160" s="5">
        <f>G173+G171+G169+G167+G165+G163+G161+G175+G177</f>
        <v>29330.099999999995</v>
      </c>
    </row>
    <row r="161" spans="1:7" s="17" customFormat="1" ht="13.5">
      <c r="A161" s="1" t="s">
        <v>113</v>
      </c>
      <c r="B161" s="13" t="s">
        <v>227</v>
      </c>
      <c r="C161" s="13" t="s">
        <v>221</v>
      </c>
      <c r="D161" s="13" t="s">
        <v>216</v>
      </c>
      <c r="E161" s="7" t="s">
        <v>114</v>
      </c>
      <c r="F161" s="7"/>
      <c r="G161" s="5">
        <f>G162</f>
        <v>1185.3</v>
      </c>
    </row>
    <row r="162" spans="1:7" s="17" customFormat="1" ht="27">
      <c r="A162" s="16" t="s">
        <v>194</v>
      </c>
      <c r="B162" s="13" t="s">
        <v>227</v>
      </c>
      <c r="C162" s="13" t="s">
        <v>221</v>
      </c>
      <c r="D162" s="13" t="s">
        <v>216</v>
      </c>
      <c r="E162" s="7" t="s">
        <v>114</v>
      </c>
      <c r="F162" s="7">
        <v>240</v>
      </c>
      <c r="G162" s="9">
        <f>1461.5-170-106.2</f>
        <v>1185.3</v>
      </c>
    </row>
    <row r="163" spans="1:7" s="17" customFormat="1" ht="13.5">
      <c r="A163" s="1" t="s">
        <v>116</v>
      </c>
      <c r="B163" s="13" t="s">
        <v>227</v>
      </c>
      <c r="C163" s="13" t="s">
        <v>221</v>
      </c>
      <c r="D163" s="13" t="s">
        <v>216</v>
      </c>
      <c r="E163" s="7" t="s">
        <v>117</v>
      </c>
      <c r="F163" s="13"/>
      <c r="G163" s="5">
        <f>G164</f>
        <v>11655.800000000001</v>
      </c>
    </row>
    <row r="164" spans="1:7" s="17" customFormat="1" ht="27">
      <c r="A164" s="16" t="s">
        <v>194</v>
      </c>
      <c r="B164" s="13" t="s">
        <v>227</v>
      </c>
      <c r="C164" s="13" t="s">
        <v>221</v>
      </c>
      <c r="D164" s="13" t="s">
        <v>216</v>
      </c>
      <c r="E164" s="7" t="s">
        <v>117</v>
      </c>
      <c r="F164" s="13">
        <v>240</v>
      </c>
      <c r="G164" s="9">
        <f>3049.8+7706.1-23+922.9</f>
        <v>11655.800000000001</v>
      </c>
    </row>
    <row r="165" spans="1:7" s="17" customFormat="1" ht="13.5">
      <c r="A165" s="1" t="s">
        <v>123</v>
      </c>
      <c r="B165" s="13" t="s">
        <v>227</v>
      </c>
      <c r="C165" s="13" t="s">
        <v>221</v>
      </c>
      <c r="D165" s="13" t="s">
        <v>216</v>
      </c>
      <c r="E165" s="7" t="s">
        <v>118</v>
      </c>
      <c r="F165" s="7"/>
      <c r="G165" s="5">
        <f>G166</f>
        <v>303</v>
      </c>
    </row>
    <row r="166" spans="1:7" s="17" customFormat="1" ht="27">
      <c r="A166" s="16" t="s">
        <v>194</v>
      </c>
      <c r="B166" s="13" t="s">
        <v>227</v>
      </c>
      <c r="C166" s="13" t="s">
        <v>221</v>
      </c>
      <c r="D166" s="13" t="s">
        <v>216</v>
      </c>
      <c r="E166" s="7" t="s">
        <v>118</v>
      </c>
      <c r="F166" s="7">
        <v>240</v>
      </c>
      <c r="G166" s="9">
        <f>350-47</f>
        <v>303</v>
      </c>
    </row>
    <row r="167" spans="1:7" s="17" customFormat="1" ht="27">
      <c r="A167" s="1" t="s">
        <v>165</v>
      </c>
      <c r="B167" s="13" t="s">
        <v>227</v>
      </c>
      <c r="C167" s="13" t="s">
        <v>221</v>
      </c>
      <c r="D167" s="13" t="s">
        <v>216</v>
      </c>
      <c r="E167" s="7" t="s">
        <v>119</v>
      </c>
      <c r="F167" s="7"/>
      <c r="G167" s="5">
        <f>G168</f>
        <v>4881.799999999999</v>
      </c>
    </row>
    <row r="168" spans="1:7" s="17" customFormat="1" ht="27">
      <c r="A168" s="16" t="s">
        <v>194</v>
      </c>
      <c r="B168" s="13" t="s">
        <v>227</v>
      </c>
      <c r="C168" s="13" t="s">
        <v>221</v>
      </c>
      <c r="D168" s="13" t="s">
        <v>216</v>
      </c>
      <c r="E168" s="7" t="s">
        <v>119</v>
      </c>
      <c r="F168" s="7">
        <v>240</v>
      </c>
      <c r="G168" s="9">
        <f>5044.2-600-33.8+471.4</f>
        <v>4881.799999999999</v>
      </c>
    </row>
    <row r="169" spans="1:7" s="17" customFormat="1" ht="13.5">
      <c r="A169" s="1" t="s">
        <v>171</v>
      </c>
      <c r="B169" s="13" t="s">
        <v>227</v>
      </c>
      <c r="C169" s="13" t="s">
        <v>221</v>
      </c>
      <c r="D169" s="13" t="s">
        <v>216</v>
      </c>
      <c r="E169" s="7" t="s">
        <v>124</v>
      </c>
      <c r="F169" s="7"/>
      <c r="G169" s="5">
        <f>G170</f>
        <v>355.5</v>
      </c>
    </row>
    <row r="170" spans="1:7" s="17" customFormat="1" ht="27">
      <c r="A170" s="16" t="s">
        <v>194</v>
      </c>
      <c r="B170" s="13" t="s">
        <v>227</v>
      </c>
      <c r="C170" s="13" t="s">
        <v>221</v>
      </c>
      <c r="D170" s="13" t="s">
        <v>216</v>
      </c>
      <c r="E170" s="7" t="s">
        <v>124</v>
      </c>
      <c r="F170" s="7">
        <v>240</v>
      </c>
      <c r="G170" s="9">
        <f>280+75.5</f>
        <v>355.5</v>
      </c>
    </row>
    <row r="171" spans="1:7" s="17" customFormat="1" ht="13.5">
      <c r="A171" s="1" t="s">
        <v>125</v>
      </c>
      <c r="B171" s="13" t="s">
        <v>227</v>
      </c>
      <c r="C171" s="13" t="s">
        <v>221</v>
      </c>
      <c r="D171" s="13" t="s">
        <v>216</v>
      </c>
      <c r="E171" s="7" t="s">
        <v>115</v>
      </c>
      <c r="F171" s="7"/>
      <c r="G171" s="5">
        <f>G172</f>
        <v>7505.1</v>
      </c>
    </row>
    <row r="172" spans="1:7" s="17" customFormat="1" ht="27">
      <c r="A172" s="16" t="s">
        <v>194</v>
      </c>
      <c r="B172" s="13" t="s">
        <v>227</v>
      </c>
      <c r="C172" s="13" t="s">
        <v>221</v>
      </c>
      <c r="D172" s="13" t="s">
        <v>216</v>
      </c>
      <c r="E172" s="7" t="s">
        <v>115</v>
      </c>
      <c r="F172" s="7">
        <v>240</v>
      </c>
      <c r="G172" s="9">
        <v>7505.1</v>
      </c>
    </row>
    <row r="173" spans="1:7" s="17" customFormat="1" ht="13.5">
      <c r="A173" s="1" t="s">
        <v>167</v>
      </c>
      <c r="B173" s="13" t="s">
        <v>227</v>
      </c>
      <c r="C173" s="13" t="s">
        <v>221</v>
      </c>
      <c r="D173" s="13" t="s">
        <v>216</v>
      </c>
      <c r="E173" s="7" t="s">
        <v>166</v>
      </c>
      <c r="F173" s="7"/>
      <c r="G173" s="5">
        <f>G174</f>
        <v>252.89999999999998</v>
      </c>
    </row>
    <row r="174" spans="1:7" s="17" customFormat="1" ht="27">
      <c r="A174" s="16" t="s">
        <v>194</v>
      </c>
      <c r="B174" s="13" t="s">
        <v>227</v>
      </c>
      <c r="C174" s="13" t="s">
        <v>221</v>
      </c>
      <c r="D174" s="13" t="s">
        <v>216</v>
      </c>
      <c r="E174" s="7" t="s">
        <v>166</v>
      </c>
      <c r="F174" s="7">
        <v>240</v>
      </c>
      <c r="G174" s="9">
        <f>740-487.1</f>
        <v>252.89999999999998</v>
      </c>
    </row>
    <row r="175" spans="1:7" s="17" customFormat="1" ht="69">
      <c r="A175" s="132" t="s">
        <v>270</v>
      </c>
      <c r="B175" s="133" t="s">
        <v>227</v>
      </c>
      <c r="C175" s="133" t="s">
        <v>221</v>
      </c>
      <c r="D175" s="133" t="s">
        <v>216</v>
      </c>
      <c r="E175" s="134" t="s">
        <v>269</v>
      </c>
      <c r="F175" s="134"/>
      <c r="G175" s="135">
        <f>G176</f>
        <v>1141.6</v>
      </c>
    </row>
    <row r="176" spans="1:7" s="17" customFormat="1" ht="27">
      <c r="A176" s="16" t="s">
        <v>194</v>
      </c>
      <c r="B176" s="13" t="s">
        <v>227</v>
      </c>
      <c r="C176" s="13" t="s">
        <v>221</v>
      </c>
      <c r="D176" s="13" t="s">
        <v>216</v>
      </c>
      <c r="E176" s="7" t="s">
        <v>269</v>
      </c>
      <c r="F176" s="7">
        <v>240</v>
      </c>
      <c r="G176" s="9">
        <v>1141.6</v>
      </c>
    </row>
    <row r="177" spans="1:7" s="17" customFormat="1" ht="69">
      <c r="A177" s="132" t="s">
        <v>271</v>
      </c>
      <c r="B177" s="133" t="s">
        <v>227</v>
      </c>
      <c r="C177" s="133" t="s">
        <v>221</v>
      </c>
      <c r="D177" s="133" t="s">
        <v>216</v>
      </c>
      <c r="E177" s="134" t="s">
        <v>268</v>
      </c>
      <c r="F177" s="134"/>
      <c r="G177" s="135">
        <f>G178</f>
        <v>2049.1</v>
      </c>
    </row>
    <row r="178" spans="1:9" s="17" customFormat="1" ht="27">
      <c r="A178" s="16" t="s">
        <v>194</v>
      </c>
      <c r="B178" s="13" t="s">
        <v>227</v>
      </c>
      <c r="C178" s="13" t="s">
        <v>221</v>
      </c>
      <c r="D178" s="13" t="s">
        <v>216</v>
      </c>
      <c r="E178" s="7" t="s">
        <v>268</v>
      </c>
      <c r="F178" s="7">
        <v>240</v>
      </c>
      <c r="G178" s="9">
        <v>2049.1</v>
      </c>
      <c r="I178" s="73"/>
    </row>
    <row r="179" spans="1:7" s="17" customFormat="1" ht="27">
      <c r="A179" s="1" t="s">
        <v>88</v>
      </c>
      <c r="B179" s="13" t="s">
        <v>227</v>
      </c>
      <c r="C179" s="13" t="s">
        <v>221</v>
      </c>
      <c r="D179" s="13" t="s">
        <v>216</v>
      </c>
      <c r="E179" s="7" t="s">
        <v>47</v>
      </c>
      <c r="F179" s="7"/>
      <c r="G179" s="9">
        <f>G180</f>
        <v>1075.3</v>
      </c>
    </row>
    <row r="180" spans="1:7" s="17" customFormat="1" ht="13.5">
      <c r="A180" s="1" t="s">
        <v>192</v>
      </c>
      <c r="B180" s="13" t="s">
        <v>227</v>
      </c>
      <c r="C180" s="13" t="s">
        <v>221</v>
      </c>
      <c r="D180" s="13" t="s">
        <v>216</v>
      </c>
      <c r="E180" s="7" t="s">
        <v>147</v>
      </c>
      <c r="F180" s="64"/>
      <c r="G180" s="5">
        <f>G181+G184</f>
        <v>1075.3</v>
      </c>
    </row>
    <row r="181" spans="1:7" s="17" customFormat="1" ht="54.75">
      <c r="A181" s="127" t="s">
        <v>267</v>
      </c>
      <c r="B181" s="128" t="s">
        <v>227</v>
      </c>
      <c r="C181" s="128" t="s">
        <v>221</v>
      </c>
      <c r="D181" s="128" t="s">
        <v>216</v>
      </c>
      <c r="E181" s="129" t="s">
        <v>266</v>
      </c>
      <c r="F181" s="129"/>
      <c r="G181" s="130">
        <f>G182</f>
        <v>725.3</v>
      </c>
    </row>
    <row r="182" spans="1:7" s="17" customFormat="1" ht="27">
      <c r="A182" s="16" t="s">
        <v>194</v>
      </c>
      <c r="B182" s="13" t="s">
        <v>227</v>
      </c>
      <c r="C182" s="13" t="s">
        <v>221</v>
      </c>
      <c r="D182" s="13" t="s">
        <v>216</v>
      </c>
      <c r="E182" s="7" t="s">
        <v>266</v>
      </c>
      <c r="F182" s="7">
        <v>240</v>
      </c>
      <c r="G182" s="9">
        <v>725.3</v>
      </c>
    </row>
    <row r="183" spans="1:7" s="17" customFormat="1" ht="54.75">
      <c r="A183" s="127" t="s">
        <v>277</v>
      </c>
      <c r="B183" s="128" t="s">
        <v>227</v>
      </c>
      <c r="C183" s="128" t="s">
        <v>221</v>
      </c>
      <c r="D183" s="128" t="s">
        <v>216</v>
      </c>
      <c r="E183" s="129" t="s">
        <v>276</v>
      </c>
      <c r="F183" s="129"/>
      <c r="G183" s="130">
        <v>350</v>
      </c>
    </row>
    <row r="184" spans="1:7" s="17" customFormat="1" ht="27">
      <c r="A184" s="16" t="s">
        <v>194</v>
      </c>
      <c r="B184" s="13" t="s">
        <v>227</v>
      </c>
      <c r="C184" s="13" t="s">
        <v>221</v>
      </c>
      <c r="D184" s="13" t="s">
        <v>216</v>
      </c>
      <c r="E184" s="7" t="s">
        <v>276</v>
      </c>
      <c r="F184" s="7">
        <v>240</v>
      </c>
      <c r="G184" s="9">
        <v>350</v>
      </c>
    </row>
    <row r="185" spans="1:7" s="17" customFormat="1" ht="13.5">
      <c r="A185" s="16" t="s">
        <v>210</v>
      </c>
      <c r="B185" s="13" t="s">
        <v>227</v>
      </c>
      <c r="C185" s="13" t="s">
        <v>222</v>
      </c>
      <c r="D185" s="13" t="s">
        <v>231</v>
      </c>
      <c r="E185" s="7"/>
      <c r="F185" s="7"/>
      <c r="G185" s="9">
        <f>G186</f>
        <v>1257.5</v>
      </c>
    </row>
    <row r="186" spans="1:7" s="70" customFormat="1" ht="13.5">
      <c r="A186" s="38" t="s">
        <v>12</v>
      </c>
      <c r="B186" s="13" t="s">
        <v>227</v>
      </c>
      <c r="C186" s="37" t="s">
        <v>241</v>
      </c>
      <c r="D186" s="37" t="s">
        <v>241</v>
      </c>
      <c r="E186" s="37"/>
      <c r="F186" s="37"/>
      <c r="G186" s="41">
        <f>G187</f>
        <v>1257.5</v>
      </c>
    </row>
    <row r="187" spans="1:7" s="17" customFormat="1" ht="41.25">
      <c r="A187" s="1" t="s">
        <v>89</v>
      </c>
      <c r="B187" s="13" t="s">
        <v>227</v>
      </c>
      <c r="C187" s="13" t="s">
        <v>222</v>
      </c>
      <c r="D187" s="13" t="s">
        <v>222</v>
      </c>
      <c r="E187" s="7" t="s">
        <v>46</v>
      </c>
      <c r="F187" s="7"/>
      <c r="G187" s="5">
        <f>G188</f>
        <v>1257.5</v>
      </c>
    </row>
    <row r="188" spans="1:7" s="17" customFormat="1" ht="13.5">
      <c r="A188" s="2" t="s">
        <v>188</v>
      </c>
      <c r="B188" s="13" t="s">
        <v>227</v>
      </c>
      <c r="C188" s="13" t="s">
        <v>222</v>
      </c>
      <c r="D188" s="13" t="s">
        <v>222</v>
      </c>
      <c r="E188" s="7" t="s">
        <v>126</v>
      </c>
      <c r="F188" s="7"/>
      <c r="G188" s="5">
        <f>G189</f>
        <v>1257.5</v>
      </c>
    </row>
    <row r="189" spans="1:7" s="17" customFormat="1" ht="27">
      <c r="A189" s="1" t="s">
        <v>130</v>
      </c>
      <c r="B189" s="13" t="s">
        <v>227</v>
      </c>
      <c r="C189" s="13" t="s">
        <v>222</v>
      </c>
      <c r="D189" s="13" t="s">
        <v>222</v>
      </c>
      <c r="E189" s="7" t="s">
        <v>80</v>
      </c>
      <c r="F189" s="7"/>
      <c r="G189" s="5">
        <f>G190</f>
        <v>1257.5</v>
      </c>
    </row>
    <row r="190" spans="1:7" s="17" customFormat="1" ht="13.5">
      <c r="A190" s="16" t="s">
        <v>198</v>
      </c>
      <c r="B190" s="13" t="s">
        <v>227</v>
      </c>
      <c r="C190" s="13" t="s">
        <v>222</v>
      </c>
      <c r="D190" s="13" t="s">
        <v>222</v>
      </c>
      <c r="E190" s="7" t="s">
        <v>80</v>
      </c>
      <c r="F190" s="7">
        <v>620</v>
      </c>
      <c r="G190" s="9">
        <v>1257.5</v>
      </c>
    </row>
    <row r="191" spans="1:7" s="17" customFormat="1" ht="13.5">
      <c r="A191" s="16" t="s">
        <v>211</v>
      </c>
      <c r="B191" s="13" t="s">
        <v>227</v>
      </c>
      <c r="C191" s="13" t="s">
        <v>223</v>
      </c>
      <c r="D191" s="13" t="s">
        <v>231</v>
      </c>
      <c r="E191" s="7"/>
      <c r="F191" s="7"/>
      <c r="G191" s="9">
        <f>G192</f>
        <v>11452.7</v>
      </c>
    </row>
    <row r="192" spans="1:7" s="70" customFormat="1" ht="13.5">
      <c r="A192" s="18" t="s">
        <v>2</v>
      </c>
      <c r="B192" s="37" t="s">
        <v>232</v>
      </c>
      <c r="C192" s="37" t="s">
        <v>242</v>
      </c>
      <c r="D192" s="37" t="s">
        <v>233</v>
      </c>
      <c r="E192" s="37"/>
      <c r="F192" s="37"/>
      <c r="G192" s="41">
        <f>G193</f>
        <v>11452.7</v>
      </c>
    </row>
    <row r="193" spans="1:7" s="17" customFormat="1" ht="41.25">
      <c r="A193" s="1" t="s">
        <v>89</v>
      </c>
      <c r="B193" s="13" t="s">
        <v>227</v>
      </c>
      <c r="C193" s="13" t="s">
        <v>223</v>
      </c>
      <c r="D193" s="13" t="s">
        <v>214</v>
      </c>
      <c r="E193" s="7" t="s">
        <v>46</v>
      </c>
      <c r="F193" s="13"/>
      <c r="G193" s="5">
        <f>G194</f>
        <v>11452.7</v>
      </c>
    </row>
    <row r="194" spans="1:7" s="17" customFormat="1" ht="13.5">
      <c r="A194" s="1" t="s">
        <v>189</v>
      </c>
      <c r="B194" s="13" t="s">
        <v>227</v>
      </c>
      <c r="C194" s="13" t="s">
        <v>223</v>
      </c>
      <c r="D194" s="13" t="s">
        <v>214</v>
      </c>
      <c r="E194" s="7" t="s">
        <v>127</v>
      </c>
      <c r="F194" s="7"/>
      <c r="G194" s="5">
        <f>G195+G197+G200</f>
        <v>11452.7</v>
      </c>
    </row>
    <row r="195" spans="1:7" s="17" customFormat="1" ht="27">
      <c r="A195" s="1" t="s">
        <v>129</v>
      </c>
      <c r="B195" s="13" t="s">
        <v>227</v>
      </c>
      <c r="C195" s="13" t="s">
        <v>223</v>
      </c>
      <c r="D195" s="13" t="s">
        <v>214</v>
      </c>
      <c r="E195" s="7" t="s">
        <v>128</v>
      </c>
      <c r="F195" s="7"/>
      <c r="G195" s="5">
        <f>G196</f>
        <v>2250</v>
      </c>
    </row>
    <row r="196" spans="1:7" s="17" customFormat="1" ht="13.5">
      <c r="A196" s="16" t="s">
        <v>198</v>
      </c>
      <c r="B196" s="13" t="s">
        <v>227</v>
      </c>
      <c r="C196" s="13" t="s">
        <v>223</v>
      </c>
      <c r="D196" s="13" t="s">
        <v>214</v>
      </c>
      <c r="E196" s="7" t="s">
        <v>128</v>
      </c>
      <c r="F196" s="7">
        <v>620</v>
      </c>
      <c r="G196" s="9">
        <v>2250</v>
      </c>
    </row>
    <row r="197" spans="1:7" s="17" customFormat="1" ht="41.25">
      <c r="A197" s="12" t="s">
        <v>177</v>
      </c>
      <c r="B197" s="13" t="s">
        <v>227</v>
      </c>
      <c r="C197" s="13" t="s">
        <v>223</v>
      </c>
      <c r="D197" s="13" t="s">
        <v>214</v>
      </c>
      <c r="E197" s="7" t="s">
        <v>172</v>
      </c>
      <c r="F197" s="7"/>
      <c r="G197" s="5">
        <f>G198</f>
        <v>9070</v>
      </c>
    </row>
    <row r="198" spans="1:7" s="17" customFormat="1" ht="13.5">
      <c r="A198" s="16" t="s">
        <v>198</v>
      </c>
      <c r="B198" s="13" t="s">
        <v>227</v>
      </c>
      <c r="C198" s="13" t="s">
        <v>223</v>
      </c>
      <c r="D198" s="13" t="s">
        <v>214</v>
      </c>
      <c r="E198" s="7" t="s">
        <v>172</v>
      </c>
      <c r="F198" s="7">
        <v>620</v>
      </c>
      <c r="G198" s="9">
        <v>9070</v>
      </c>
    </row>
    <row r="199" spans="1:7" s="17" customFormat="1" ht="27">
      <c r="A199" s="16" t="s">
        <v>281</v>
      </c>
      <c r="B199" s="13" t="s">
        <v>227</v>
      </c>
      <c r="C199" s="13" t="s">
        <v>223</v>
      </c>
      <c r="D199" s="13" t="s">
        <v>214</v>
      </c>
      <c r="E199" s="7" t="s">
        <v>280</v>
      </c>
      <c r="F199" s="7"/>
      <c r="G199" s="9">
        <v>132.7</v>
      </c>
    </row>
    <row r="200" spans="1:7" s="17" customFormat="1" ht="13.5">
      <c r="A200" s="16" t="s">
        <v>198</v>
      </c>
      <c r="B200" s="13" t="s">
        <v>227</v>
      </c>
      <c r="C200" s="13" t="s">
        <v>223</v>
      </c>
      <c r="D200" s="13" t="s">
        <v>214</v>
      </c>
      <c r="E200" s="7" t="s">
        <v>280</v>
      </c>
      <c r="F200" s="7">
        <v>620</v>
      </c>
      <c r="G200" s="9">
        <v>132.7</v>
      </c>
    </row>
    <row r="201" spans="1:7" s="17" customFormat="1" ht="13.5">
      <c r="A201" s="16" t="s">
        <v>212</v>
      </c>
      <c r="B201" s="13" t="s">
        <v>227</v>
      </c>
      <c r="C201" s="13">
        <v>10</v>
      </c>
      <c r="D201" s="13" t="s">
        <v>231</v>
      </c>
      <c r="E201" s="7"/>
      <c r="F201" s="7"/>
      <c r="G201" s="9">
        <f>G202+G207</f>
        <v>3600.1</v>
      </c>
    </row>
    <row r="202" spans="1:7" s="70" customFormat="1" ht="13.5">
      <c r="A202" s="18" t="s">
        <v>1</v>
      </c>
      <c r="B202" s="37" t="s">
        <v>232</v>
      </c>
      <c r="C202" s="37">
        <v>10</v>
      </c>
      <c r="D202" s="37" t="s">
        <v>233</v>
      </c>
      <c r="E202" s="37"/>
      <c r="F202" s="37"/>
      <c r="G202" s="41">
        <f>G203</f>
        <v>2360.1</v>
      </c>
    </row>
    <row r="203" spans="1:7" s="17" customFormat="1" ht="27">
      <c r="A203" s="1" t="s">
        <v>28</v>
      </c>
      <c r="B203" s="13" t="s">
        <v>227</v>
      </c>
      <c r="C203" s="13">
        <v>10</v>
      </c>
      <c r="D203" s="13" t="s">
        <v>214</v>
      </c>
      <c r="E203" s="7" t="s">
        <v>48</v>
      </c>
      <c r="F203" s="13"/>
      <c r="G203" s="5">
        <f>G204</f>
        <v>2360.1</v>
      </c>
    </row>
    <row r="204" spans="1:7" s="17" customFormat="1" ht="27">
      <c r="A204" s="1" t="s">
        <v>86</v>
      </c>
      <c r="B204" s="13" t="s">
        <v>227</v>
      </c>
      <c r="C204" s="13">
        <v>10</v>
      </c>
      <c r="D204" s="13" t="s">
        <v>214</v>
      </c>
      <c r="E204" s="7" t="s">
        <v>162</v>
      </c>
      <c r="F204" s="7"/>
      <c r="G204" s="5">
        <f>G205</f>
        <v>2360.1</v>
      </c>
    </row>
    <row r="205" spans="1:7" s="17" customFormat="1" ht="27">
      <c r="A205" s="1" t="s">
        <v>163</v>
      </c>
      <c r="B205" s="13" t="s">
        <v>227</v>
      </c>
      <c r="C205" s="13">
        <v>10</v>
      </c>
      <c r="D205" s="13" t="s">
        <v>214</v>
      </c>
      <c r="E205" s="7" t="s">
        <v>146</v>
      </c>
      <c r="F205" s="7"/>
      <c r="G205" s="5">
        <f>G206</f>
        <v>2360.1</v>
      </c>
    </row>
    <row r="206" spans="1:7" s="17" customFormat="1" ht="13.5">
      <c r="A206" s="16" t="s">
        <v>202</v>
      </c>
      <c r="B206" s="13" t="s">
        <v>227</v>
      </c>
      <c r="C206" s="13">
        <v>10</v>
      </c>
      <c r="D206" s="13" t="s">
        <v>214</v>
      </c>
      <c r="E206" s="7" t="s">
        <v>146</v>
      </c>
      <c r="F206" s="7">
        <v>310</v>
      </c>
      <c r="G206" s="9">
        <v>2360.1</v>
      </c>
    </row>
    <row r="207" spans="1:7" s="70" customFormat="1" ht="13.5">
      <c r="A207" s="18" t="s">
        <v>7</v>
      </c>
      <c r="B207" s="37" t="s">
        <v>232</v>
      </c>
      <c r="C207" s="37">
        <v>10</v>
      </c>
      <c r="D207" s="37" t="s">
        <v>235</v>
      </c>
      <c r="E207" s="37"/>
      <c r="F207" s="37"/>
      <c r="G207" s="41">
        <f>G208</f>
        <v>1240</v>
      </c>
    </row>
    <row r="208" spans="1:7" s="17" customFormat="1" ht="41.25">
      <c r="A208" s="1" t="s">
        <v>60</v>
      </c>
      <c r="B208" s="13" t="s">
        <v>227</v>
      </c>
      <c r="C208" s="13">
        <v>10</v>
      </c>
      <c r="D208" s="13" t="s">
        <v>216</v>
      </c>
      <c r="E208" s="7" t="s">
        <v>133</v>
      </c>
      <c r="F208" s="13"/>
      <c r="G208" s="5">
        <f>G212+G209+G215</f>
        <v>1240</v>
      </c>
    </row>
    <row r="209" spans="1:7" s="17" customFormat="1" ht="27">
      <c r="A209" s="12" t="s">
        <v>193</v>
      </c>
      <c r="B209" s="13" t="s">
        <v>227</v>
      </c>
      <c r="C209" s="13">
        <v>10</v>
      </c>
      <c r="D209" s="13" t="s">
        <v>216</v>
      </c>
      <c r="E209" s="7" t="s">
        <v>134</v>
      </c>
      <c r="F209" s="13"/>
      <c r="G209" s="5">
        <f>G210</f>
        <v>0</v>
      </c>
    </row>
    <row r="210" spans="1:7" s="17" customFormat="1" ht="27">
      <c r="A210" s="2" t="s">
        <v>139</v>
      </c>
      <c r="B210" s="13" t="s">
        <v>227</v>
      </c>
      <c r="C210" s="13">
        <v>10</v>
      </c>
      <c r="D210" s="13" t="s">
        <v>216</v>
      </c>
      <c r="E210" s="7" t="s">
        <v>135</v>
      </c>
      <c r="F210" s="13"/>
      <c r="G210" s="5">
        <f>G211</f>
        <v>0</v>
      </c>
    </row>
    <row r="211" spans="1:7" s="17" customFormat="1" ht="27">
      <c r="A211" s="16" t="s">
        <v>199</v>
      </c>
      <c r="B211" s="13" t="s">
        <v>227</v>
      </c>
      <c r="C211" s="13">
        <v>10</v>
      </c>
      <c r="D211" s="13" t="s">
        <v>216</v>
      </c>
      <c r="E211" s="7" t="s">
        <v>135</v>
      </c>
      <c r="F211" s="13">
        <v>320</v>
      </c>
      <c r="G211" s="5">
        <v>0</v>
      </c>
    </row>
    <row r="212" spans="1:7" s="17" customFormat="1" ht="41.25">
      <c r="A212" s="12" t="s">
        <v>191</v>
      </c>
      <c r="B212" s="13" t="s">
        <v>227</v>
      </c>
      <c r="C212" s="13">
        <v>10</v>
      </c>
      <c r="D212" s="13" t="s">
        <v>216</v>
      </c>
      <c r="E212" s="7" t="s">
        <v>136</v>
      </c>
      <c r="F212" s="7"/>
      <c r="G212" s="5">
        <f>G213</f>
        <v>1140</v>
      </c>
    </row>
    <row r="213" spans="1:7" s="17" customFormat="1" ht="13.5">
      <c r="A213" s="12" t="s">
        <v>138</v>
      </c>
      <c r="B213" s="13" t="s">
        <v>227</v>
      </c>
      <c r="C213" s="13">
        <v>10</v>
      </c>
      <c r="D213" s="13" t="s">
        <v>216</v>
      </c>
      <c r="E213" s="7" t="s">
        <v>137</v>
      </c>
      <c r="F213" s="7"/>
      <c r="G213" s="5">
        <f>G214</f>
        <v>1140</v>
      </c>
    </row>
    <row r="214" spans="1:7" s="17" customFormat="1" ht="27">
      <c r="A214" s="16" t="s">
        <v>199</v>
      </c>
      <c r="B214" s="13" t="s">
        <v>227</v>
      </c>
      <c r="C214" s="13">
        <v>10</v>
      </c>
      <c r="D214" s="13" t="s">
        <v>216</v>
      </c>
      <c r="E214" s="7" t="s">
        <v>137</v>
      </c>
      <c r="F214" s="7">
        <v>320</v>
      </c>
      <c r="G214" s="9">
        <f>1280-140</f>
        <v>1140</v>
      </c>
    </row>
    <row r="215" spans="1:7" s="17" customFormat="1" ht="15">
      <c r="A215" s="28" t="s">
        <v>243</v>
      </c>
      <c r="B215" s="4" t="s">
        <v>247</v>
      </c>
      <c r="C215" s="4" t="s">
        <v>248</v>
      </c>
      <c r="D215" s="4" t="s">
        <v>249</v>
      </c>
      <c r="E215" s="8" t="s">
        <v>245</v>
      </c>
      <c r="F215" s="7"/>
      <c r="G215" s="9">
        <v>100</v>
      </c>
    </row>
    <row r="216" spans="1:7" s="17" customFormat="1" ht="30.75">
      <c r="A216" s="28" t="s">
        <v>244</v>
      </c>
      <c r="B216" s="4" t="s">
        <v>247</v>
      </c>
      <c r="C216" s="4" t="s">
        <v>248</v>
      </c>
      <c r="D216" s="4" t="s">
        <v>249</v>
      </c>
      <c r="E216" s="8" t="s">
        <v>246</v>
      </c>
      <c r="F216" s="7"/>
      <c r="G216" s="9">
        <v>100</v>
      </c>
    </row>
    <row r="217" spans="1:7" s="17" customFormat="1" ht="27">
      <c r="A217" s="16" t="s">
        <v>199</v>
      </c>
      <c r="B217" s="4" t="s">
        <v>247</v>
      </c>
      <c r="C217" s="4" t="s">
        <v>248</v>
      </c>
      <c r="D217" s="4" t="s">
        <v>249</v>
      </c>
      <c r="E217" s="8" t="s">
        <v>246</v>
      </c>
      <c r="F217" s="7">
        <v>320</v>
      </c>
      <c r="G217" s="9">
        <v>100</v>
      </c>
    </row>
    <row r="218" spans="1:7" s="17" customFormat="1" ht="13.5">
      <c r="A218" s="16" t="s">
        <v>213</v>
      </c>
      <c r="B218" s="13" t="s">
        <v>227</v>
      </c>
      <c r="C218" s="13">
        <v>11</v>
      </c>
      <c r="D218" s="13" t="s">
        <v>231</v>
      </c>
      <c r="E218" s="7"/>
      <c r="F218" s="7"/>
      <c r="G218" s="9">
        <f>G219</f>
        <v>1685</v>
      </c>
    </row>
    <row r="219" spans="1:7" s="70" customFormat="1" ht="13.5">
      <c r="A219" s="18" t="s">
        <v>0</v>
      </c>
      <c r="B219" s="37" t="s">
        <v>232</v>
      </c>
      <c r="C219" s="37">
        <v>11</v>
      </c>
      <c r="D219" s="37" t="s">
        <v>240</v>
      </c>
      <c r="E219" s="37"/>
      <c r="F219" s="37"/>
      <c r="G219" s="41">
        <f>G220</f>
        <v>1685</v>
      </c>
    </row>
    <row r="220" spans="1:12" s="17" customFormat="1" ht="41.25">
      <c r="A220" s="1" t="s">
        <v>89</v>
      </c>
      <c r="B220" s="13" t="s">
        <v>227</v>
      </c>
      <c r="C220" s="13">
        <v>11</v>
      </c>
      <c r="D220" s="13" t="s">
        <v>221</v>
      </c>
      <c r="E220" s="7" t="s">
        <v>46</v>
      </c>
      <c r="F220" s="13"/>
      <c r="G220" s="9">
        <f>G221</f>
        <v>1685</v>
      </c>
      <c r="L220" s="72"/>
    </row>
    <row r="221" spans="1:7" s="17" customFormat="1" ht="13.5">
      <c r="A221" s="12" t="s">
        <v>190</v>
      </c>
      <c r="B221" s="13" t="s">
        <v>227</v>
      </c>
      <c r="C221" s="13">
        <v>11</v>
      </c>
      <c r="D221" s="13" t="s">
        <v>221</v>
      </c>
      <c r="E221" s="7" t="s">
        <v>131</v>
      </c>
      <c r="F221" s="7"/>
      <c r="G221" s="9">
        <f>G222</f>
        <v>1685</v>
      </c>
    </row>
    <row r="222" spans="1:7" s="17" customFormat="1" ht="41.25">
      <c r="A222" s="1" t="s">
        <v>132</v>
      </c>
      <c r="B222" s="13" t="s">
        <v>227</v>
      </c>
      <c r="C222" s="13">
        <v>11</v>
      </c>
      <c r="D222" s="13" t="s">
        <v>221</v>
      </c>
      <c r="E222" s="7" t="s">
        <v>173</v>
      </c>
      <c r="F222" s="7"/>
      <c r="G222" s="9">
        <f>G223</f>
        <v>1685</v>
      </c>
    </row>
    <row r="223" spans="1:7" s="17" customFormat="1" ht="13.5">
      <c r="A223" s="16" t="s">
        <v>198</v>
      </c>
      <c r="B223" s="13" t="s">
        <v>227</v>
      </c>
      <c r="C223" s="13">
        <v>11</v>
      </c>
      <c r="D223" s="13" t="s">
        <v>221</v>
      </c>
      <c r="E223" s="7" t="s">
        <v>173</v>
      </c>
      <c r="F223" s="7">
        <v>620</v>
      </c>
      <c r="G223" s="9">
        <f>1715-30</f>
        <v>1685</v>
      </c>
    </row>
    <row r="224" spans="1:9" s="80" customFormat="1" ht="18">
      <c r="A224" s="78" t="s">
        <v>205</v>
      </c>
      <c r="B224" s="78"/>
      <c r="C224" s="78"/>
      <c r="D224" s="78"/>
      <c r="E224" s="78"/>
      <c r="F224" s="78"/>
      <c r="G224" s="79">
        <f>G218+G201+G191+G185+G114+G92+G70+G64+G5</f>
        <v>211368</v>
      </c>
      <c r="I224" s="81"/>
    </row>
    <row r="225" spans="1:2" s="17" customFormat="1" ht="13.5">
      <c r="A225" s="75"/>
      <c r="B225" s="75"/>
    </row>
    <row r="226" s="17" customFormat="1" ht="13.5"/>
  </sheetData>
  <sheetProtection/>
  <mergeCells count="4">
    <mergeCell ref="E1:G1"/>
    <mergeCell ref="A2:H2"/>
    <mergeCell ref="I117:L117"/>
    <mergeCell ref="I125:L125"/>
  </mergeCells>
  <printOptions/>
  <pageMargins left="0.4724409448818898" right="0.1968503937007874" top="0.28" bottom="0.33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2016-11-18T10:11:37Z</cp:lastPrinted>
  <dcterms:created xsi:type="dcterms:W3CDTF">2006-02-07T16:01:49Z</dcterms:created>
  <dcterms:modified xsi:type="dcterms:W3CDTF">2016-12-29T07:41:28Z</dcterms:modified>
  <cp:category/>
  <cp:version/>
  <cp:contentType/>
  <cp:contentStatus/>
</cp:coreProperties>
</file>