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72" windowWidth="19320" windowHeight="6540" activeTab="0"/>
  </bookViews>
  <sheets>
    <sheet name="Приложение № 1" sheetId="1" r:id="rId1"/>
    <sheet name="Приложение № 2" sheetId="2" r:id="rId2"/>
  </sheets>
  <definedNames>
    <definedName name="_xlnm.Print_Area" localSheetId="0">'Приложение № 1'!$A$1:$S$42</definedName>
    <definedName name="_xlnm.Print_Area" localSheetId="1">'Приложение № 2'!$A$1:$I$42</definedName>
  </definedNames>
  <calcPr fullCalcOnLoad="1" refMode="R1C1"/>
</workbook>
</file>

<file path=xl/sharedStrings.xml><?xml version="1.0" encoding="utf-8"?>
<sst xmlns="http://schemas.openxmlformats.org/spreadsheetml/2006/main" count="123" uniqueCount="107">
  <si>
    <t>Форма по ОКУД</t>
  </si>
  <si>
    <t>по ОКПО</t>
  </si>
  <si>
    <t>Код</t>
  </si>
  <si>
    <t>0301017</t>
  </si>
  <si>
    <t xml:space="preserve">наименование организации                     </t>
  </si>
  <si>
    <t>ШТАТНОЕ РАСПИСАНИЕ</t>
  </si>
  <si>
    <t>Номер документа</t>
  </si>
  <si>
    <t>УТВЕРЖДЕНО</t>
  </si>
  <si>
    <t>Структурное подразделение</t>
  </si>
  <si>
    <t>наименование</t>
  </si>
  <si>
    <t>код</t>
  </si>
  <si>
    <t>Количест-во штатных единиц</t>
  </si>
  <si>
    <t>Надбавка, руб.</t>
  </si>
  <si>
    <t>Примечание</t>
  </si>
  <si>
    <t>Руководители структурных подразделений</t>
  </si>
  <si>
    <t xml:space="preserve">должность   </t>
  </si>
  <si>
    <t>расшифровка подписи</t>
  </si>
  <si>
    <t>Главный бухгалтер</t>
  </si>
  <si>
    <t>Дата составления</t>
  </si>
  <si>
    <t xml:space="preserve">Штат в количестве </t>
  </si>
  <si>
    <t>единиц</t>
  </si>
  <si>
    <t>Должность (специальность, профессия),  разряд, класс (категория) квалификации</t>
  </si>
  <si>
    <t>Всего, руб (гр.5 + гр.6 + гр.7 +  гр.8)</t>
  </si>
  <si>
    <t xml:space="preserve">Итого </t>
  </si>
  <si>
    <t xml:space="preserve">личная подпись  </t>
  </si>
  <si>
    <t>на период c</t>
  </si>
  <si>
    <t>по</t>
  </si>
  <si>
    <t xml:space="preserve">Бухгалтерские программы БухСофт. Все участки учета. Скачай и работай! </t>
  </si>
  <si>
    <t>www.BuhSoft.ru</t>
  </si>
  <si>
    <t>Директор</t>
  </si>
  <si>
    <t>тарифная ставка с повыш .коэф.</t>
  </si>
  <si>
    <t>Художественный руководитель</t>
  </si>
  <si>
    <t>Е.В. Моисеева</t>
  </si>
  <si>
    <t>65537774</t>
  </si>
  <si>
    <t>Н.Е. Купряшкина</t>
  </si>
  <si>
    <t>31.12.2012</t>
  </si>
  <si>
    <t>Сумма за квалиф. Категорию</t>
  </si>
  <si>
    <t>Стимулирующие выплаты 30%</t>
  </si>
  <si>
    <t>Методист</t>
  </si>
  <si>
    <t>Художник оформитель</t>
  </si>
  <si>
    <t>Балетмейстер-постановщик</t>
  </si>
  <si>
    <t>Репетитор по вокалу</t>
  </si>
  <si>
    <t>Хормейстер</t>
  </si>
  <si>
    <t>Зав.сектора спортивно-массовой работы</t>
  </si>
  <si>
    <t>Зав. административно-хозяйственного сектора</t>
  </si>
  <si>
    <t>Тренер-преподаватель</t>
  </si>
  <si>
    <t>Звукооператор</t>
  </si>
  <si>
    <t>Бухгалтер</t>
  </si>
  <si>
    <t>Делопроизводитель</t>
  </si>
  <si>
    <t>Уборщик служебных помещений</t>
  </si>
  <si>
    <t>Костюмер</t>
  </si>
  <si>
    <t>3</t>
  </si>
  <si>
    <t>01.11.2011г.</t>
  </si>
  <si>
    <t>Приказом организации от "___"  ________________ 2011 г. № ____</t>
  </si>
  <si>
    <t>Тарифная ставка</t>
  </si>
  <si>
    <t>повышающие коэффициенты</t>
  </si>
  <si>
    <t>МБУ КДЦ " Бугры"</t>
  </si>
  <si>
    <t>Приложение №1  к решению Совета депутатов №4 от 25.12.2012</t>
  </si>
  <si>
    <t>Итого</t>
  </si>
  <si>
    <t>Увеличение стоимости материальных запасов</t>
  </si>
  <si>
    <t>Увеличение стоимости основных средств</t>
  </si>
  <si>
    <t>Поступление нефинансовых активов</t>
  </si>
  <si>
    <t>Прочие расходы</t>
  </si>
  <si>
    <t>в том числе услуги банка</t>
  </si>
  <si>
    <t>Прочие услуги</t>
  </si>
  <si>
    <t>Услуги по содержанию имущества</t>
  </si>
  <si>
    <t>Арендная плата за пользование имуществом</t>
  </si>
  <si>
    <t>Коммунальные услуги</t>
  </si>
  <si>
    <t>Услуги связи</t>
  </si>
  <si>
    <t>Приобретение услуг</t>
  </si>
  <si>
    <t>Начисления на оплату труда</t>
  </si>
  <si>
    <t>Заработная плата</t>
  </si>
  <si>
    <t>Оплата труда  и начисления на оплату труда</t>
  </si>
  <si>
    <t>4кв</t>
  </si>
  <si>
    <t>3кв</t>
  </si>
  <si>
    <t>2кв</t>
  </si>
  <si>
    <t xml:space="preserve">1кв </t>
  </si>
  <si>
    <t>в том  числе</t>
  </si>
  <si>
    <t>Утверждено
на год</t>
  </si>
  <si>
    <t>Исчислено
на год</t>
  </si>
  <si>
    <t>Наименование</t>
  </si>
  <si>
    <t>доп. код.</t>
  </si>
  <si>
    <t>руб.</t>
  </si>
  <si>
    <t>Единица измерения</t>
  </si>
  <si>
    <t>001</t>
  </si>
  <si>
    <t>Вид расходов</t>
  </si>
  <si>
    <t>Целевая статья</t>
  </si>
  <si>
    <t>0010801</t>
  </si>
  <si>
    <t>Раздел</t>
  </si>
  <si>
    <t>местный</t>
  </si>
  <si>
    <t>Бюджет</t>
  </si>
  <si>
    <t>МБУ КДЦ "Бугры"</t>
  </si>
  <si>
    <t xml:space="preserve">Учреждение  </t>
  </si>
  <si>
    <t>по бюджетным средствам</t>
  </si>
  <si>
    <t>СМЕТА РАСХОДОВ НА  2012 ГОД</t>
  </si>
  <si>
    <t>"____ "     ________  201__ года</t>
  </si>
  <si>
    <t>от 25.02.2011</t>
  </si>
  <si>
    <t xml:space="preserve">Приложение №2 к Решению Совета депутатов №4 </t>
  </si>
  <si>
    <t xml:space="preserve">                                                      (Подпись )                   (Расшифровка подписи)</t>
  </si>
  <si>
    <r>
      <t>Глава администрации</t>
    </r>
    <r>
      <rPr>
        <sz val="10"/>
        <rFont val="Times New Roman"/>
        <family val="1"/>
      </rPr>
      <t xml:space="preserve">        _____________                  </t>
    </r>
    <r>
      <rPr>
        <u val="single"/>
        <sz val="10"/>
        <rFont val="Times New Roman"/>
        <family val="1"/>
      </rPr>
      <t xml:space="preserve">  Г.И. Шорохов</t>
    </r>
  </si>
  <si>
    <t>Два миллиона девятьсот девяносто шесть тысяч шестьсот двадцать два рубля 00 копеек</t>
  </si>
  <si>
    <r>
      <t xml:space="preserve">в т.ч. фонд заработной платы  </t>
    </r>
    <r>
      <rPr>
        <i/>
        <sz val="8"/>
        <rFont val="Arial"/>
        <family val="2"/>
      </rPr>
      <t xml:space="preserve">  </t>
    </r>
  </si>
  <si>
    <t>Четыре миллиона пятьсот пятьдесят тысяч семьсот семьдесят один рубль 00 копеек</t>
  </si>
  <si>
    <t>Администрация МО Бугровское сельское поселение</t>
  </si>
  <si>
    <t>Учредитель:</t>
  </si>
  <si>
    <r>
      <t xml:space="preserve">Утверждена в сумме  </t>
    </r>
    <r>
      <rPr>
        <i/>
        <sz val="8"/>
        <rFont val="Arial"/>
        <family val="2"/>
      </rPr>
      <t xml:space="preserve"> </t>
    </r>
  </si>
  <si>
    <t>Согласовано: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</si>
</sst>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73">
    <font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b/>
      <sz val="11"/>
      <name val="Arial Cyr"/>
      <family val="2"/>
    </font>
    <font>
      <b/>
      <sz val="8"/>
      <name val="Arial Cyr"/>
      <family val="2"/>
    </font>
    <font>
      <u val="single"/>
      <sz val="10"/>
      <color indexed="36"/>
      <name val="Arial Cyr"/>
      <family val="0"/>
    </font>
    <font>
      <b/>
      <u val="single"/>
      <sz val="10"/>
      <color indexed="12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Courier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Arial"/>
      <family val="2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1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4" fillId="34" borderId="0" xfId="0" applyFont="1" applyFill="1" applyAlignment="1">
      <alignment horizontal="right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4" borderId="0" xfId="0" applyFont="1" applyFill="1" applyAlignment="1">
      <alignment vertical="top"/>
    </xf>
    <xf numFmtId="0" fontId="1" fillId="34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49" fontId="10" fillId="34" borderId="11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/>
    </xf>
    <xf numFmtId="49" fontId="1" fillId="34" borderId="1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0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right" vertical="center"/>
    </xf>
    <xf numFmtId="0" fontId="1" fillId="34" borderId="0" xfId="0" applyFont="1" applyFill="1" applyAlignment="1">
      <alignment horizontal="right"/>
    </xf>
    <xf numFmtId="0" fontId="10" fillId="34" borderId="11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12" xfId="0" applyFont="1" applyFill="1" applyBorder="1" applyAlignment="1">
      <alignment horizontal="center"/>
    </xf>
    <xf numFmtId="49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12" fillId="33" borderId="0" xfId="42" applyFont="1" applyFill="1" applyBorder="1" applyAlignment="1" applyProtection="1">
      <alignment horizontal="right" vertical="center"/>
      <protection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2" fillId="34" borderId="0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/>
    </xf>
    <xf numFmtId="2" fontId="10" fillId="34" borderId="13" xfId="0" applyNumberFormat="1" applyFont="1" applyFill="1" applyBorder="1" applyAlignment="1">
      <alignment horizontal="center" vertical="center"/>
    </xf>
    <xf numFmtId="2" fontId="10" fillId="34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3" fillId="0" borderId="0" xfId="53">
      <alignment/>
      <protection/>
    </xf>
    <xf numFmtId="0" fontId="14" fillId="0" borderId="0" xfId="53" applyFont="1">
      <alignment/>
      <protection/>
    </xf>
    <xf numFmtId="0" fontId="16" fillId="0" borderId="0" xfId="54" applyFont="1" applyFill="1" applyBorder="1">
      <alignment/>
      <protection/>
    </xf>
    <xf numFmtId="0" fontId="16" fillId="0" borderId="0" xfId="53" applyFont="1" applyFill="1">
      <alignment/>
      <protection/>
    </xf>
    <xf numFmtId="0" fontId="17" fillId="0" borderId="0" xfId="54" applyFont="1" applyFill="1" applyBorder="1">
      <alignment/>
      <protection/>
    </xf>
    <xf numFmtId="0" fontId="18" fillId="0" borderId="0" xfId="54" applyFont="1" applyFill="1" applyBorder="1" applyAlignment="1" applyProtection="1">
      <alignment/>
      <protection/>
    </xf>
    <xf numFmtId="0" fontId="16" fillId="0" borderId="0" xfId="54" applyFont="1" applyFill="1" applyBorder="1" applyAlignment="1" applyProtection="1">
      <alignment horizontal="left"/>
      <protection/>
    </xf>
    <xf numFmtId="0" fontId="19" fillId="0" borderId="0" xfId="54" applyFont="1" applyFill="1" applyBorder="1">
      <alignment/>
      <protection/>
    </xf>
    <xf numFmtId="0" fontId="20" fillId="0" borderId="0" xfId="54" applyFont="1" applyFill="1" applyBorder="1" applyAlignment="1" applyProtection="1">
      <alignment/>
      <protection/>
    </xf>
    <xf numFmtId="0" fontId="21" fillId="0" borderId="0" xfId="54" applyFont="1" applyFill="1" applyBorder="1" applyAlignment="1" applyProtection="1">
      <alignment/>
      <protection/>
    </xf>
    <xf numFmtId="167" fontId="16" fillId="0" borderId="0" xfId="54" applyNumberFormat="1" applyFont="1" applyFill="1" applyBorder="1">
      <alignment/>
      <protection/>
    </xf>
    <xf numFmtId="167" fontId="19" fillId="0" borderId="0" xfId="54" applyNumberFormat="1" applyFont="1" applyFill="1" applyBorder="1">
      <alignment/>
      <protection/>
    </xf>
    <xf numFmtId="0" fontId="16" fillId="0" borderId="0" xfId="54" applyFont="1" applyFill="1" applyBorder="1" applyAlignment="1" applyProtection="1" quotePrefix="1">
      <alignment horizontal="left"/>
      <protection/>
    </xf>
    <xf numFmtId="0" fontId="22" fillId="0" borderId="0" xfId="54" applyFont="1" applyFill="1" applyBorder="1" applyAlignment="1" applyProtection="1">
      <alignment/>
      <protection/>
    </xf>
    <xf numFmtId="2" fontId="23" fillId="0" borderId="16" xfId="53" applyNumberFormat="1" applyFont="1" applyFill="1" applyBorder="1">
      <alignment/>
      <protection/>
    </xf>
    <xf numFmtId="0" fontId="24" fillId="0" borderId="17" xfId="53" applyFont="1" applyFill="1" applyBorder="1">
      <alignment/>
      <protection/>
    </xf>
    <xf numFmtId="0" fontId="25" fillId="0" borderId="18" xfId="53" applyFont="1" applyFill="1" applyBorder="1" applyAlignment="1">
      <alignment horizontal="left"/>
      <protection/>
    </xf>
    <xf numFmtId="2" fontId="26" fillId="0" borderId="19" xfId="53" applyNumberFormat="1" applyFont="1" applyFill="1" applyBorder="1">
      <alignment/>
      <protection/>
    </xf>
    <xf numFmtId="2" fontId="26" fillId="0" borderId="11" xfId="53" applyNumberFormat="1" applyFont="1" applyFill="1" applyBorder="1">
      <alignment/>
      <protection/>
    </xf>
    <xf numFmtId="2" fontId="23" fillId="0" borderId="20" xfId="53" applyNumberFormat="1" applyFont="1" applyFill="1" applyBorder="1">
      <alignment/>
      <protection/>
    </xf>
    <xf numFmtId="0" fontId="22" fillId="0" borderId="11" xfId="53" applyFont="1" applyFill="1" applyBorder="1" applyAlignment="1" applyProtection="1">
      <alignment/>
      <protection/>
    </xf>
    <xf numFmtId="0" fontId="16" fillId="0" borderId="21" xfId="53" applyFont="1" applyFill="1" applyBorder="1" applyAlignment="1" applyProtection="1">
      <alignment horizontal="center" vertical="center"/>
      <protection/>
    </xf>
    <xf numFmtId="0" fontId="13" fillId="0" borderId="0" xfId="53" applyFont="1">
      <alignment/>
      <protection/>
    </xf>
    <xf numFmtId="2" fontId="23" fillId="0" borderId="22" xfId="53" applyNumberFormat="1" applyFont="1" applyFill="1" applyBorder="1">
      <alignment/>
      <protection/>
    </xf>
    <xf numFmtId="2" fontId="23" fillId="0" borderId="23" xfId="53" applyNumberFormat="1" applyFont="1" applyFill="1" applyBorder="1">
      <alignment/>
      <protection/>
    </xf>
    <xf numFmtId="0" fontId="27" fillId="0" borderId="23" xfId="53" applyFont="1" applyFill="1" applyBorder="1" applyAlignment="1" applyProtection="1">
      <alignment/>
      <protection/>
    </xf>
    <xf numFmtId="0" fontId="23" fillId="0" borderId="24" xfId="53" applyFont="1" applyFill="1" applyBorder="1" applyAlignment="1" applyProtection="1">
      <alignment horizontal="center" vertical="center"/>
      <protection/>
    </xf>
    <xf numFmtId="2" fontId="23" fillId="0" borderId="25" xfId="53" applyNumberFormat="1" applyFont="1" applyFill="1" applyBorder="1">
      <alignment/>
      <protection/>
    </xf>
    <xf numFmtId="2" fontId="23" fillId="0" borderId="26" xfId="53" applyNumberFormat="1" applyFont="1" applyFill="1" applyBorder="1">
      <alignment/>
      <protection/>
    </xf>
    <xf numFmtId="0" fontId="27" fillId="0" borderId="26" xfId="53" applyFont="1" applyFill="1" applyBorder="1" applyAlignment="1" applyProtection="1">
      <alignment/>
      <protection/>
    </xf>
    <xf numFmtId="0" fontId="23" fillId="0" borderId="27" xfId="53" applyFont="1" applyFill="1" applyBorder="1" applyAlignment="1" applyProtection="1">
      <alignment horizontal="center" vertical="center"/>
      <protection/>
    </xf>
    <xf numFmtId="2" fontId="16" fillId="0" borderId="28" xfId="53" applyNumberFormat="1" applyFont="1" applyFill="1" applyBorder="1">
      <alignment/>
      <protection/>
    </xf>
    <xf numFmtId="2" fontId="28" fillId="0" borderId="28" xfId="53" applyNumberFormat="1" applyFont="1" applyFill="1" applyBorder="1">
      <alignment/>
      <protection/>
    </xf>
    <xf numFmtId="2" fontId="26" fillId="0" borderId="28" xfId="53" applyNumberFormat="1" applyFont="1" applyFill="1" applyBorder="1">
      <alignment/>
      <protection/>
    </xf>
    <xf numFmtId="0" fontId="29" fillId="0" borderId="28" xfId="53" applyFont="1" applyFill="1" applyBorder="1" applyAlignment="1" applyProtection="1">
      <alignment/>
      <protection/>
    </xf>
    <xf numFmtId="0" fontId="16" fillId="0" borderId="29" xfId="53" applyFont="1" applyFill="1" applyBorder="1" applyAlignment="1" applyProtection="1" quotePrefix="1">
      <alignment horizontal="center" vertical="center"/>
      <protection/>
    </xf>
    <xf numFmtId="0" fontId="16" fillId="0" borderId="21" xfId="53" applyFont="1" applyFill="1" applyBorder="1" applyAlignment="1" applyProtection="1" quotePrefix="1">
      <alignment horizontal="center" vertical="center"/>
      <protection/>
    </xf>
    <xf numFmtId="0" fontId="16" fillId="0" borderId="21" xfId="53" applyFont="1" applyFill="1" applyBorder="1" applyAlignment="1">
      <alignment horizontal="center" vertical="center"/>
      <protection/>
    </xf>
    <xf numFmtId="2" fontId="13" fillId="0" borderId="0" xfId="53" applyNumberFormat="1" applyFill="1" applyBorder="1">
      <alignment/>
      <protection/>
    </xf>
    <xf numFmtId="0" fontId="23" fillId="0" borderId="24" xfId="53" applyFont="1" applyFill="1" applyBorder="1" applyAlignment="1" applyProtection="1" quotePrefix="1">
      <alignment horizontal="center" vertical="center"/>
      <protection/>
    </xf>
    <xf numFmtId="0" fontId="22" fillId="0" borderId="28" xfId="53" applyFont="1" applyFill="1" applyBorder="1" applyAlignment="1" applyProtection="1">
      <alignment/>
      <protection/>
    </xf>
    <xf numFmtId="0" fontId="16" fillId="0" borderId="29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 quotePrefix="1">
      <alignment horizontal="center" vertical="center"/>
      <protection/>
    </xf>
    <xf numFmtId="0" fontId="27" fillId="0" borderId="20" xfId="53" applyFont="1" applyFill="1" applyBorder="1" applyAlignment="1" applyProtection="1">
      <alignment/>
      <protection/>
    </xf>
    <xf numFmtId="0" fontId="23" fillId="0" borderId="30" xfId="53" applyFont="1" applyFill="1" applyBorder="1" applyAlignment="1" applyProtection="1">
      <alignment horizontal="center" vertical="center"/>
      <protection/>
    </xf>
    <xf numFmtId="0" fontId="23" fillId="0" borderId="31" xfId="54" applyFont="1" applyFill="1" applyBorder="1" applyAlignment="1">
      <alignment horizontal="center" vertical="center"/>
      <protection/>
    </xf>
    <xf numFmtId="0" fontId="23" fillId="0" borderId="28" xfId="54" applyFont="1" applyFill="1" applyBorder="1" applyAlignment="1">
      <alignment horizontal="center" vertical="center"/>
      <protection/>
    </xf>
    <xf numFmtId="0" fontId="16" fillId="0" borderId="0" xfId="54" applyFont="1" applyFill="1">
      <alignment/>
      <protection/>
    </xf>
    <xf numFmtId="0" fontId="16" fillId="0" borderId="0" xfId="54" applyFont="1" applyFill="1" applyAlignment="1">
      <alignment horizontal="centerContinuous"/>
      <protection/>
    </xf>
    <xf numFmtId="49" fontId="14" fillId="0" borderId="28" xfId="53" applyNumberFormat="1" applyFont="1" applyFill="1" applyBorder="1" applyAlignment="1">
      <alignment horizontal="center"/>
      <protection/>
    </xf>
    <xf numFmtId="0" fontId="16" fillId="0" borderId="0" xfId="54" applyFont="1" applyFill="1" applyAlignment="1" applyProtection="1">
      <alignment horizontal="left"/>
      <protection/>
    </xf>
    <xf numFmtId="0" fontId="16" fillId="0" borderId="0" xfId="54" applyFont="1" applyFill="1" applyAlignment="1">
      <alignment horizontal="left"/>
      <protection/>
    </xf>
    <xf numFmtId="0" fontId="14" fillId="0" borderId="11" xfId="53" applyFont="1" applyFill="1" applyBorder="1" applyAlignment="1">
      <alignment horizontal="center"/>
      <protection/>
    </xf>
    <xf numFmtId="0" fontId="14" fillId="0" borderId="11" xfId="53" applyFont="1" applyFill="1" applyBorder="1" applyAlignment="1" quotePrefix="1">
      <alignment horizontal="center"/>
      <protection/>
    </xf>
    <xf numFmtId="0" fontId="16" fillId="0" borderId="0" xfId="54" applyFont="1" applyFill="1" applyAlignment="1" quotePrefix="1">
      <alignment horizontal="right"/>
      <protection/>
    </xf>
    <xf numFmtId="49" fontId="14" fillId="0" borderId="11" xfId="53" applyNumberFormat="1" applyFont="1" applyFill="1" applyBorder="1" applyAlignment="1">
      <alignment horizontal="center"/>
      <protection/>
    </xf>
    <xf numFmtId="0" fontId="30" fillId="0" borderId="11" xfId="54" applyFont="1" applyFill="1" applyBorder="1" applyAlignment="1">
      <alignment/>
      <protection/>
    </xf>
    <xf numFmtId="0" fontId="26" fillId="0" borderId="0" xfId="54" applyFont="1" applyFill="1">
      <alignment/>
      <protection/>
    </xf>
    <xf numFmtId="0" fontId="32" fillId="0" borderId="0" xfId="54" applyFont="1" applyFill="1">
      <alignment/>
      <protection/>
    </xf>
    <xf numFmtId="0" fontId="33" fillId="0" borderId="0" xfId="54" applyFont="1" applyFill="1">
      <alignment/>
      <protection/>
    </xf>
    <xf numFmtId="0" fontId="26" fillId="0" borderId="0" xfId="54" applyFont="1" applyFill="1" applyBorder="1">
      <alignment/>
      <protection/>
    </xf>
    <xf numFmtId="0" fontId="13" fillId="0" borderId="0" xfId="53" applyFont="1">
      <alignment/>
      <protection/>
    </xf>
    <xf numFmtId="0" fontId="34" fillId="0" borderId="0" xfId="53" applyFont="1" applyFill="1">
      <alignment/>
      <protection/>
    </xf>
    <xf numFmtId="0" fontId="33" fillId="0" borderId="0" xfId="53" applyFont="1" applyFill="1">
      <alignment/>
      <protection/>
    </xf>
    <xf numFmtId="0" fontId="13" fillId="0" borderId="0" xfId="53" applyFill="1">
      <alignment/>
      <protection/>
    </xf>
    <xf numFmtId="0" fontId="16" fillId="0" borderId="0" xfId="54" applyFont="1" applyFill="1" applyBorder="1" applyAlignment="1">
      <alignment/>
      <protection/>
    </xf>
    <xf numFmtId="0" fontId="36" fillId="0" borderId="0" xfId="54" applyFont="1" applyFill="1">
      <alignment/>
      <protection/>
    </xf>
    <xf numFmtId="2" fontId="1" fillId="34" borderId="13" xfId="0" applyNumberFormat="1" applyFont="1" applyFill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top"/>
    </xf>
    <xf numFmtId="0" fontId="0" fillId="34" borderId="12" xfId="0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 vertical="center"/>
    </xf>
    <xf numFmtId="2" fontId="10" fillId="34" borderId="1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right" wrapText="1"/>
    </xf>
    <xf numFmtId="0" fontId="0" fillId="34" borderId="32" xfId="0" applyFill="1" applyBorder="1" applyAlignment="1">
      <alignment horizontal="center"/>
    </xf>
    <xf numFmtId="0" fontId="10" fillId="34" borderId="13" xfId="0" applyFont="1" applyFill="1" applyBorder="1" applyAlignment="1">
      <alignment horizontal="center" vertical="top" wrapText="1"/>
    </xf>
    <xf numFmtId="0" fontId="10" fillId="34" borderId="32" xfId="0" applyFont="1" applyFill="1" applyBorder="1" applyAlignment="1">
      <alignment horizontal="center" vertical="top" wrapText="1"/>
    </xf>
    <xf numFmtId="0" fontId="10" fillId="34" borderId="14" xfId="0" applyFont="1" applyFill="1" applyBorder="1" applyAlignment="1">
      <alignment horizontal="center" vertical="top" wrapText="1"/>
    </xf>
    <xf numFmtId="0" fontId="10" fillId="34" borderId="34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14" fontId="3" fillId="34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/>
    </xf>
    <xf numFmtId="0" fontId="10" fillId="34" borderId="35" xfId="0" applyFont="1" applyFill="1" applyBorder="1" applyAlignment="1">
      <alignment horizontal="center" vertical="top" wrapText="1"/>
    </xf>
    <xf numFmtId="0" fontId="10" fillId="34" borderId="33" xfId="0" applyFont="1" applyFill="1" applyBorder="1" applyAlignment="1">
      <alignment horizontal="center" vertical="top" wrapText="1"/>
    </xf>
    <xf numFmtId="0" fontId="10" fillId="34" borderId="36" xfId="0" applyFont="1" applyFill="1" applyBorder="1" applyAlignment="1">
      <alignment horizontal="center" vertical="top" wrapText="1"/>
    </xf>
    <xf numFmtId="0" fontId="10" fillId="34" borderId="37" xfId="0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10" fillId="34" borderId="38" xfId="0" applyFont="1" applyFill="1" applyBorder="1" applyAlignment="1">
      <alignment horizontal="center" vertical="top" wrapText="1"/>
    </xf>
    <xf numFmtId="0" fontId="12" fillId="33" borderId="0" xfId="42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" fillId="34" borderId="0" xfId="0" applyFont="1" applyFill="1" applyAlignment="1">
      <alignment horizontal="right" wrapText="1"/>
    </xf>
    <xf numFmtId="0" fontId="3" fillId="34" borderId="12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23" fillId="0" borderId="23" xfId="54" applyFont="1" applyFill="1" applyBorder="1" applyAlignment="1">
      <alignment horizontal="center" vertical="center"/>
      <protection/>
    </xf>
    <xf numFmtId="0" fontId="23" fillId="0" borderId="22" xfId="54" applyFont="1" applyFill="1" applyBorder="1" applyAlignment="1">
      <alignment horizontal="center" vertical="center"/>
      <protection/>
    </xf>
    <xf numFmtId="0" fontId="30" fillId="0" borderId="11" xfId="54" applyFont="1" applyFill="1" applyBorder="1" applyAlignment="1">
      <alignment horizontal="left"/>
      <protection/>
    </xf>
    <xf numFmtId="0" fontId="30" fillId="0" borderId="28" xfId="54" applyFont="1" applyFill="1" applyBorder="1" applyAlignment="1">
      <alignment horizontal="left"/>
      <protection/>
    </xf>
    <xf numFmtId="0" fontId="23" fillId="0" borderId="24" xfId="54" applyFont="1" applyFill="1" applyBorder="1" applyAlignment="1">
      <alignment horizontal="center" vertical="center"/>
      <protection/>
    </xf>
    <xf numFmtId="0" fontId="23" fillId="0" borderId="29" xfId="54" applyFont="1" applyFill="1" applyBorder="1" applyAlignment="1">
      <alignment horizontal="center" vertical="center"/>
      <protection/>
    </xf>
    <xf numFmtId="0" fontId="23" fillId="0" borderId="28" xfId="54" applyFont="1" applyFill="1" applyBorder="1" applyAlignment="1">
      <alignment horizontal="center" vertical="center"/>
      <protection/>
    </xf>
    <xf numFmtId="0" fontId="23" fillId="0" borderId="39" xfId="54" applyFont="1" applyFill="1" applyBorder="1" applyAlignment="1">
      <alignment horizontal="center" vertical="center" wrapText="1"/>
      <protection/>
    </xf>
    <xf numFmtId="0" fontId="23" fillId="0" borderId="16" xfId="54" applyFont="1" applyFill="1" applyBorder="1" applyAlignment="1">
      <alignment horizontal="center" vertical="center" wrapText="1"/>
      <protection/>
    </xf>
    <xf numFmtId="0" fontId="25" fillId="0" borderId="0" xfId="54" applyFont="1" applyFill="1" applyAlignment="1">
      <alignment horizontal="center"/>
      <protection/>
    </xf>
    <xf numFmtId="0" fontId="13" fillId="0" borderId="0" xfId="53" applyFill="1" applyAlignment="1">
      <alignment horizontal="center"/>
      <protection/>
    </xf>
    <xf numFmtId="0" fontId="31" fillId="0" borderId="0" xfId="54" applyFont="1" applyFill="1" applyAlignment="1">
      <alignment horizontal="center"/>
      <protection/>
    </xf>
    <xf numFmtId="0" fontId="30" fillId="0" borderId="13" xfId="54" applyFont="1" applyFill="1" applyBorder="1" applyAlignment="1">
      <alignment horizontal="center"/>
      <protection/>
    </xf>
    <xf numFmtId="0" fontId="30" fillId="0" borderId="32" xfId="54" applyFont="1" applyFill="1" applyBorder="1" applyAlignment="1">
      <alignment horizontal="center"/>
      <protection/>
    </xf>
    <xf numFmtId="0" fontId="30" fillId="0" borderId="14" xfId="54" applyFont="1" applyFill="1" applyBorder="1" applyAlignment="1">
      <alignment horizontal="center"/>
      <protection/>
    </xf>
    <xf numFmtId="0" fontId="30" fillId="0" borderId="0" xfId="53" applyFont="1" applyFill="1" applyAlignment="1">
      <alignment horizontal="left"/>
      <protection/>
    </xf>
    <xf numFmtId="0" fontId="16" fillId="0" borderId="0" xfId="54" applyFont="1" applyFill="1" applyAlignment="1">
      <alignment horizontal="center" vertical="center"/>
      <protection/>
    </xf>
    <xf numFmtId="0" fontId="16" fillId="0" borderId="0" xfId="54" applyFont="1" applyFill="1" applyAlignment="1">
      <alignment horizontal="left" vertical="center"/>
      <protection/>
    </xf>
    <xf numFmtId="0" fontId="38" fillId="0" borderId="13" xfId="54" applyFont="1" applyFill="1" applyBorder="1" applyAlignment="1">
      <alignment horizontal="center"/>
      <protection/>
    </xf>
    <xf numFmtId="0" fontId="38" fillId="0" borderId="32" xfId="54" applyFont="1" applyFill="1" applyBorder="1" applyAlignment="1">
      <alignment horizontal="center"/>
      <protection/>
    </xf>
    <xf numFmtId="0" fontId="38" fillId="0" borderId="14" xfId="54" applyFont="1" applyFill="1" applyBorder="1" applyAlignment="1">
      <alignment horizontal="center"/>
      <protection/>
    </xf>
    <xf numFmtId="0" fontId="36" fillId="0" borderId="13" xfId="54" applyFont="1" applyFill="1" applyBorder="1" applyAlignment="1">
      <alignment horizontal="center"/>
      <protection/>
    </xf>
    <xf numFmtId="0" fontId="36" fillId="0" borderId="32" xfId="54" applyFont="1" applyFill="1" applyBorder="1" applyAlignment="1">
      <alignment horizontal="center"/>
      <protection/>
    </xf>
    <xf numFmtId="0" fontId="36" fillId="0" borderId="14" xfId="54" applyFont="1" applyFill="1" applyBorder="1" applyAlignment="1">
      <alignment horizontal="center"/>
      <protection/>
    </xf>
    <xf numFmtId="0" fontId="32" fillId="0" borderId="0" xfId="54" applyFont="1" applyFill="1" applyAlignment="1">
      <alignment horizontal="left"/>
      <protection/>
    </xf>
    <xf numFmtId="0" fontId="16" fillId="0" borderId="0" xfId="54" applyFont="1" applyFill="1" applyAlignment="1">
      <alignment horizontal="left"/>
      <protection/>
    </xf>
    <xf numFmtId="0" fontId="35" fillId="0" borderId="0" xfId="54" applyFont="1" applyFill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KLASS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?title=download.php&amp;fromforum=download.php" TargetMode="External" /><Relationship Id="rId2" Type="http://schemas.openxmlformats.org/officeDocument/2006/relationships/hyperlink" Target="http://www.buhsoft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2"/>
  <sheetViews>
    <sheetView tabSelected="1" zoomScalePageLayoutView="0" workbookViewId="0" topLeftCell="A1">
      <selection activeCell="Q2" sqref="Q2:T2"/>
    </sheetView>
  </sheetViews>
  <sheetFormatPr defaultColWidth="9.125" defaultRowHeight="12.75"/>
  <cols>
    <col min="1" max="1" width="6.625" style="1" customWidth="1"/>
    <col min="2" max="2" width="7.50390625" style="1" customWidth="1"/>
    <col min="3" max="3" width="8.00390625" style="1" customWidth="1"/>
    <col min="4" max="4" width="7.875" style="1" customWidth="1"/>
    <col min="5" max="5" width="5.625" style="1" customWidth="1"/>
    <col min="6" max="6" width="4.125" style="1" customWidth="1"/>
    <col min="7" max="7" width="6.50390625" style="1" customWidth="1"/>
    <col min="8" max="8" width="10.125" style="1" customWidth="1"/>
    <col min="9" max="9" width="6.00390625" style="1" customWidth="1"/>
    <col min="10" max="10" width="3.50390625" style="1" customWidth="1"/>
    <col min="11" max="11" width="6.125" style="1" customWidth="1"/>
    <col min="12" max="12" width="10.125" style="1" customWidth="1"/>
    <col min="13" max="13" width="13.00390625" style="1" customWidth="1"/>
    <col min="14" max="14" width="12.50390625" style="1" customWidth="1"/>
    <col min="15" max="15" width="6.50390625" style="1" customWidth="1"/>
    <col min="16" max="16" width="11.375" style="1" customWidth="1"/>
    <col min="17" max="18" width="19.50390625" style="1" customWidth="1"/>
    <col min="19" max="21" width="0.12890625" style="1" customWidth="1"/>
    <col min="22" max="22" width="4.00390625" style="1" customWidth="1"/>
    <col min="23" max="23" width="3.125" style="1" hidden="1" customWidth="1"/>
    <col min="24" max="24" width="2.875" style="1" hidden="1" customWidth="1"/>
    <col min="25" max="25" width="4.00390625" style="1" hidden="1" customWidth="1"/>
    <col min="26" max="26" width="3.375" style="1" hidden="1" customWidth="1"/>
    <col min="27" max="27" width="3.50390625" style="1" customWidth="1"/>
    <col min="28" max="16384" width="9.125" style="1" customWidth="1"/>
  </cols>
  <sheetData>
    <row r="1" spans="2:20" ht="16.5" customHeight="1">
      <c r="B1" s="145" t="s">
        <v>27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9"/>
      <c r="O1" s="19"/>
      <c r="P1" s="19"/>
      <c r="Q1" s="20"/>
      <c r="R1" s="20"/>
      <c r="S1" s="20"/>
      <c r="T1" s="34" t="s">
        <v>28</v>
      </c>
    </row>
    <row r="2" spans="2:20" ht="28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7" t="s">
        <v>57</v>
      </c>
      <c r="R2" s="147"/>
      <c r="S2" s="147"/>
      <c r="T2" s="147"/>
    </row>
    <row r="3" spans="2:20" ht="12.7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</row>
    <row r="4" spans="2:20" ht="12.7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2:20" ht="12.7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2" t="s">
        <v>2</v>
      </c>
      <c r="O5" s="11"/>
      <c r="P5" s="11"/>
      <c r="Q5" s="11"/>
      <c r="R5" s="11"/>
      <c r="S5" s="11"/>
      <c r="T5" s="11"/>
    </row>
    <row r="6" spans="2:20" ht="21.7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27" t="s">
        <v>0</v>
      </c>
      <c r="N6" s="23" t="s">
        <v>3</v>
      </c>
      <c r="O6" s="11"/>
      <c r="P6" s="11"/>
      <c r="Q6" s="11"/>
      <c r="R6" s="11"/>
      <c r="S6" s="11"/>
      <c r="T6" s="11"/>
    </row>
    <row r="7" spans="2:20" ht="21.75" customHeight="1">
      <c r="B7" s="148" t="s">
        <v>56</v>
      </c>
      <c r="C7" s="148"/>
      <c r="D7" s="148"/>
      <c r="E7" s="148"/>
      <c r="F7" s="148"/>
      <c r="G7" s="148"/>
      <c r="H7" s="148"/>
      <c r="I7" s="148"/>
      <c r="J7" s="148"/>
      <c r="K7" s="148"/>
      <c r="L7" s="46"/>
      <c r="M7" s="27" t="s">
        <v>1</v>
      </c>
      <c r="N7" s="23" t="s">
        <v>33</v>
      </c>
      <c r="O7" s="11"/>
      <c r="P7" s="11"/>
      <c r="Q7" s="11"/>
      <c r="R7" s="11"/>
      <c r="S7" s="11"/>
      <c r="T7" s="11"/>
    </row>
    <row r="8" spans="2:20" ht="18" customHeight="1">
      <c r="B8" s="122" t="s">
        <v>4</v>
      </c>
      <c r="C8" s="122"/>
      <c r="D8" s="122"/>
      <c r="E8" s="122"/>
      <c r="F8" s="122"/>
      <c r="G8" s="122"/>
      <c r="H8" s="122"/>
      <c r="I8" s="122"/>
      <c r="J8" s="122"/>
      <c r="K8" s="122"/>
      <c r="L8" s="39"/>
      <c r="M8" s="11"/>
      <c r="N8" s="11"/>
      <c r="O8" s="11"/>
      <c r="P8" s="11"/>
      <c r="Q8" s="11"/>
      <c r="R8" s="11"/>
      <c r="S8" s="11"/>
      <c r="T8" s="11"/>
    </row>
    <row r="9" spans="2:20" ht="35.25" customHeight="1">
      <c r="B9" s="11"/>
      <c r="C9" s="11"/>
      <c r="D9" s="149" t="s">
        <v>5</v>
      </c>
      <c r="E9" s="149"/>
      <c r="F9" s="149"/>
      <c r="G9" s="149"/>
      <c r="H9" s="149"/>
      <c r="I9" s="149"/>
      <c r="J9" s="149"/>
      <c r="K9" s="150"/>
      <c r="L9" s="45"/>
      <c r="M9" s="18" t="s">
        <v>6</v>
      </c>
      <c r="N9" s="18" t="s">
        <v>18</v>
      </c>
      <c r="O9" s="151" t="s">
        <v>7</v>
      </c>
      <c r="P9" s="152"/>
      <c r="Q9" s="152"/>
      <c r="R9" s="152"/>
      <c r="S9" s="152"/>
      <c r="T9" s="152"/>
    </row>
    <row r="10" spans="2:20" ht="18" customHeight="1">
      <c r="B10" s="11"/>
      <c r="C10" s="14" t="s">
        <v>25</v>
      </c>
      <c r="D10" s="136">
        <v>40909</v>
      </c>
      <c r="E10" s="137"/>
      <c r="F10" s="32" t="s">
        <v>26</v>
      </c>
      <c r="G10" s="138" t="s">
        <v>35</v>
      </c>
      <c r="H10" s="138"/>
      <c r="I10" s="14"/>
      <c r="J10" s="33"/>
      <c r="K10" s="15"/>
      <c r="L10" s="15"/>
      <c r="M10" s="21" t="s">
        <v>51</v>
      </c>
      <c r="N10" s="21" t="s">
        <v>52</v>
      </c>
      <c r="O10" s="24" t="s">
        <v>53</v>
      </c>
      <c r="P10" s="29"/>
      <c r="Q10" s="29"/>
      <c r="R10" s="29"/>
      <c r="S10" s="29"/>
      <c r="T10" s="29"/>
    </row>
    <row r="11" spans="2:20" ht="12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0" t="s">
        <v>19</v>
      </c>
      <c r="P11" s="30"/>
      <c r="Q11" s="31">
        <v>14.75</v>
      </c>
      <c r="R11" s="37" t="s">
        <v>20</v>
      </c>
      <c r="S11" s="37"/>
      <c r="T11" s="30"/>
    </row>
    <row r="12" spans="2:20" ht="12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2:20" ht="12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6"/>
      <c r="Q13" s="11"/>
      <c r="R13" s="11"/>
      <c r="S13" s="11"/>
      <c r="T13" s="11"/>
    </row>
    <row r="14" spans="2:20" s="4" customFormat="1" ht="27.75" customHeight="1">
      <c r="B14" s="131" t="s">
        <v>8</v>
      </c>
      <c r="C14" s="132"/>
      <c r="D14" s="133"/>
      <c r="E14" s="139" t="s">
        <v>21</v>
      </c>
      <c r="F14" s="140"/>
      <c r="G14" s="141"/>
      <c r="H14" s="134" t="s">
        <v>11</v>
      </c>
      <c r="I14" s="139" t="s">
        <v>54</v>
      </c>
      <c r="J14" s="140"/>
      <c r="K14" s="141"/>
      <c r="L14" s="134" t="s">
        <v>55</v>
      </c>
      <c r="M14" s="131" t="s">
        <v>12</v>
      </c>
      <c r="N14" s="132"/>
      <c r="O14" s="132"/>
      <c r="P14" s="133"/>
      <c r="Q14" s="134" t="s">
        <v>22</v>
      </c>
      <c r="R14" s="134" t="s">
        <v>13</v>
      </c>
      <c r="S14" s="2"/>
      <c r="T14" s="3"/>
    </row>
    <row r="15" spans="2:20" s="7" customFormat="1" ht="42.75" customHeight="1">
      <c r="B15" s="131" t="s">
        <v>9</v>
      </c>
      <c r="C15" s="133"/>
      <c r="D15" s="28" t="s">
        <v>10</v>
      </c>
      <c r="E15" s="142"/>
      <c r="F15" s="143"/>
      <c r="G15" s="144"/>
      <c r="H15" s="135"/>
      <c r="I15" s="142"/>
      <c r="J15" s="143"/>
      <c r="K15" s="144"/>
      <c r="L15" s="135"/>
      <c r="M15" s="28" t="s">
        <v>30</v>
      </c>
      <c r="N15" s="28" t="s">
        <v>36</v>
      </c>
      <c r="O15" s="131" t="s">
        <v>37</v>
      </c>
      <c r="P15" s="133"/>
      <c r="Q15" s="135"/>
      <c r="R15" s="135"/>
      <c r="S15" s="5"/>
      <c r="T15" s="6"/>
    </row>
    <row r="16" spans="2:20" s="10" customFormat="1" ht="18" customHeight="1">
      <c r="B16" s="116">
        <v>1</v>
      </c>
      <c r="C16" s="118"/>
      <c r="D16" s="18">
        <v>2</v>
      </c>
      <c r="E16" s="116">
        <v>3</v>
      </c>
      <c r="F16" s="117"/>
      <c r="G16" s="118"/>
      <c r="H16" s="18">
        <v>4</v>
      </c>
      <c r="I16" s="116">
        <v>5</v>
      </c>
      <c r="J16" s="117"/>
      <c r="K16" s="118"/>
      <c r="L16" s="36"/>
      <c r="M16" s="18">
        <v>6</v>
      </c>
      <c r="N16" s="18">
        <v>7</v>
      </c>
      <c r="O16" s="116">
        <v>8</v>
      </c>
      <c r="P16" s="118"/>
      <c r="Q16" s="18">
        <v>9</v>
      </c>
      <c r="R16" s="18">
        <v>10</v>
      </c>
      <c r="S16" s="8"/>
      <c r="T16" s="9"/>
    </row>
    <row r="17" spans="2:20" s="10" customFormat="1" ht="18" customHeight="1">
      <c r="B17" s="116"/>
      <c r="C17" s="118"/>
      <c r="D17" s="18"/>
      <c r="E17" s="116" t="s">
        <v>29</v>
      </c>
      <c r="F17" s="117"/>
      <c r="G17" s="118"/>
      <c r="H17" s="18">
        <v>1</v>
      </c>
      <c r="I17" s="116">
        <v>33072.62</v>
      </c>
      <c r="J17" s="117"/>
      <c r="K17" s="118"/>
      <c r="L17" s="36"/>
      <c r="M17" s="18">
        <v>33072.62</v>
      </c>
      <c r="N17" s="18">
        <v>3307.26</v>
      </c>
      <c r="O17" s="116"/>
      <c r="P17" s="118"/>
      <c r="Q17" s="18">
        <f>M17+N17+O17</f>
        <v>36379.880000000005</v>
      </c>
      <c r="R17" s="43"/>
      <c r="S17" s="8"/>
      <c r="T17" s="9"/>
    </row>
    <row r="18" spans="2:20" s="10" customFormat="1" ht="18" customHeight="1">
      <c r="B18" s="35"/>
      <c r="C18" s="36"/>
      <c r="D18" s="18"/>
      <c r="E18" s="116" t="s">
        <v>17</v>
      </c>
      <c r="F18" s="117"/>
      <c r="G18" s="118"/>
      <c r="H18" s="18">
        <v>1</v>
      </c>
      <c r="I18" s="116">
        <v>26458.1</v>
      </c>
      <c r="J18" s="117"/>
      <c r="K18" s="118"/>
      <c r="L18" s="36"/>
      <c r="M18" s="18">
        <f>I18</f>
        <v>26458.1</v>
      </c>
      <c r="N18" s="18"/>
      <c r="O18" s="116"/>
      <c r="P18" s="118"/>
      <c r="Q18" s="18">
        <f>M18+N18+O18</f>
        <v>26458.1</v>
      </c>
      <c r="R18" s="43"/>
      <c r="S18" s="8"/>
      <c r="T18" s="9"/>
    </row>
    <row r="19" spans="2:20" s="10" customFormat="1" ht="18.75" customHeight="1">
      <c r="B19" s="35"/>
      <c r="C19" s="36"/>
      <c r="D19" s="18"/>
      <c r="E19" s="119" t="s">
        <v>31</v>
      </c>
      <c r="F19" s="120"/>
      <c r="G19" s="121"/>
      <c r="H19" s="18">
        <v>1</v>
      </c>
      <c r="I19" s="116">
        <v>6466</v>
      </c>
      <c r="J19" s="117"/>
      <c r="K19" s="118"/>
      <c r="L19" s="36">
        <v>1.8525</v>
      </c>
      <c r="M19" s="43">
        <f>I19*L19</f>
        <v>11978.265</v>
      </c>
      <c r="N19" s="43"/>
      <c r="O19" s="114"/>
      <c r="P19" s="115"/>
      <c r="Q19" s="43">
        <f aca="true" t="shared" si="0" ref="Q19:Q31">M19+N19+O19</f>
        <v>11978.265</v>
      </c>
      <c r="R19" s="43"/>
      <c r="S19" s="8"/>
      <c r="T19" s="9"/>
    </row>
    <row r="20" spans="2:20" s="10" customFormat="1" ht="18.75" customHeight="1">
      <c r="B20" s="35"/>
      <c r="C20" s="36"/>
      <c r="D20" s="18"/>
      <c r="E20" s="116" t="s">
        <v>38</v>
      </c>
      <c r="F20" s="117"/>
      <c r="G20" s="118"/>
      <c r="H20" s="18">
        <v>1</v>
      </c>
      <c r="I20" s="116">
        <v>6466</v>
      </c>
      <c r="J20" s="117"/>
      <c r="K20" s="118"/>
      <c r="L20" s="36">
        <v>1.5574</v>
      </c>
      <c r="M20" s="43">
        <f aca="true" t="shared" si="1" ref="M20:M31">I20*L20*H20</f>
        <v>10070.1484</v>
      </c>
      <c r="N20" s="43"/>
      <c r="O20" s="114"/>
      <c r="P20" s="115"/>
      <c r="Q20" s="43">
        <f t="shared" si="0"/>
        <v>10070.1484</v>
      </c>
      <c r="R20" s="43"/>
      <c r="S20" s="8"/>
      <c r="T20" s="9"/>
    </row>
    <row r="21" spans="2:20" s="10" customFormat="1" ht="18.75" customHeight="1">
      <c r="B21" s="35"/>
      <c r="C21" s="36"/>
      <c r="D21" s="18"/>
      <c r="E21" s="119" t="s">
        <v>39</v>
      </c>
      <c r="F21" s="120"/>
      <c r="G21" s="121"/>
      <c r="H21" s="18">
        <v>0.75</v>
      </c>
      <c r="I21" s="116">
        <v>6466</v>
      </c>
      <c r="J21" s="117"/>
      <c r="K21" s="118"/>
      <c r="L21" s="36">
        <v>1.5574</v>
      </c>
      <c r="M21" s="43">
        <f t="shared" si="1"/>
        <v>7552.6113000000005</v>
      </c>
      <c r="N21" s="43"/>
      <c r="O21" s="114"/>
      <c r="P21" s="115"/>
      <c r="Q21" s="43">
        <f t="shared" si="0"/>
        <v>7552.6113000000005</v>
      </c>
      <c r="R21" s="43"/>
      <c r="S21" s="8"/>
      <c r="T21" s="9"/>
    </row>
    <row r="22" spans="2:20" s="10" customFormat="1" ht="18.75" customHeight="1">
      <c r="B22" s="35"/>
      <c r="C22" s="36"/>
      <c r="D22" s="18"/>
      <c r="E22" s="119" t="s">
        <v>40</v>
      </c>
      <c r="F22" s="120"/>
      <c r="G22" s="121"/>
      <c r="H22" s="18">
        <v>1</v>
      </c>
      <c r="I22" s="116">
        <v>6466</v>
      </c>
      <c r="J22" s="117"/>
      <c r="K22" s="118"/>
      <c r="L22" s="36">
        <v>1.8525</v>
      </c>
      <c r="M22" s="43">
        <f t="shared" si="1"/>
        <v>11978.265</v>
      </c>
      <c r="N22" s="43"/>
      <c r="O22" s="114"/>
      <c r="P22" s="115"/>
      <c r="Q22" s="43">
        <f t="shared" si="0"/>
        <v>11978.265</v>
      </c>
      <c r="R22" s="43"/>
      <c r="S22" s="8"/>
      <c r="T22" s="9"/>
    </row>
    <row r="23" spans="2:20" s="10" customFormat="1" ht="18.75" customHeight="1">
      <c r="B23" s="35"/>
      <c r="C23" s="36"/>
      <c r="D23" s="18"/>
      <c r="E23" s="119" t="s">
        <v>41</v>
      </c>
      <c r="F23" s="120"/>
      <c r="G23" s="121"/>
      <c r="H23" s="18">
        <v>1</v>
      </c>
      <c r="I23" s="116">
        <v>6466</v>
      </c>
      <c r="J23" s="117"/>
      <c r="K23" s="118"/>
      <c r="L23" s="36">
        <v>1.5574</v>
      </c>
      <c r="M23" s="43">
        <f t="shared" si="1"/>
        <v>10070.1484</v>
      </c>
      <c r="N23" s="43"/>
      <c r="O23" s="114"/>
      <c r="P23" s="115"/>
      <c r="Q23" s="43">
        <f t="shared" si="0"/>
        <v>10070.1484</v>
      </c>
      <c r="R23" s="43"/>
      <c r="S23" s="8"/>
      <c r="T23" s="9"/>
    </row>
    <row r="24" spans="2:20" s="10" customFormat="1" ht="18.75" customHeight="1">
      <c r="B24" s="35"/>
      <c r="C24" s="36"/>
      <c r="D24" s="18"/>
      <c r="E24" s="116" t="s">
        <v>42</v>
      </c>
      <c r="F24" s="117"/>
      <c r="G24" s="118"/>
      <c r="H24" s="18">
        <v>1</v>
      </c>
      <c r="I24" s="116">
        <v>6466</v>
      </c>
      <c r="J24" s="117"/>
      <c r="K24" s="118"/>
      <c r="L24" s="36">
        <v>1.8525</v>
      </c>
      <c r="M24" s="43">
        <f t="shared" si="1"/>
        <v>11978.265</v>
      </c>
      <c r="N24" s="43"/>
      <c r="O24" s="114"/>
      <c r="P24" s="115"/>
      <c r="Q24" s="43">
        <f t="shared" si="0"/>
        <v>11978.265</v>
      </c>
      <c r="R24" s="43"/>
      <c r="S24" s="8"/>
      <c r="T24" s="9"/>
    </row>
    <row r="25" spans="2:20" s="10" customFormat="1" ht="18.75" customHeight="1">
      <c r="B25" s="35"/>
      <c r="C25" s="36"/>
      <c r="D25" s="18"/>
      <c r="E25" s="119" t="s">
        <v>43</v>
      </c>
      <c r="F25" s="120"/>
      <c r="G25" s="121"/>
      <c r="H25" s="18">
        <v>1</v>
      </c>
      <c r="I25" s="116">
        <v>6466</v>
      </c>
      <c r="J25" s="117"/>
      <c r="K25" s="118"/>
      <c r="L25" s="36">
        <v>1.8525</v>
      </c>
      <c r="M25" s="43">
        <f t="shared" si="1"/>
        <v>11978.265</v>
      </c>
      <c r="N25" s="43"/>
      <c r="O25" s="114"/>
      <c r="P25" s="115"/>
      <c r="Q25" s="43">
        <f t="shared" si="0"/>
        <v>11978.265</v>
      </c>
      <c r="R25" s="43"/>
      <c r="S25" s="8"/>
      <c r="T25" s="9"/>
    </row>
    <row r="26" spans="2:20" s="10" customFormat="1" ht="18.75" customHeight="1">
      <c r="B26" s="35"/>
      <c r="C26" s="36"/>
      <c r="D26" s="18"/>
      <c r="E26" s="119" t="s">
        <v>44</v>
      </c>
      <c r="F26" s="120"/>
      <c r="G26" s="121"/>
      <c r="H26" s="18">
        <v>1</v>
      </c>
      <c r="I26" s="116">
        <v>6466</v>
      </c>
      <c r="J26" s="117"/>
      <c r="K26" s="118"/>
      <c r="L26" s="36">
        <v>1.8525</v>
      </c>
      <c r="M26" s="43">
        <f t="shared" si="1"/>
        <v>11978.265</v>
      </c>
      <c r="N26" s="43"/>
      <c r="O26" s="114"/>
      <c r="P26" s="115"/>
      <c r="Q26" s="43">
        <f>M26+N26+O26</f>
        <v>11978.265</v>
      </c>
      <c r="R26" s="43"/>
      <c r="S26" s="8"/>
      <c r="T26" s="9"/>
    </row>
    <row r="27" spans="2:20" s="10" customFormat="1" ht="18" customHeight="1">
      <c r="B27" s="35"/>
      <c r="C27" s="36"/>
      <c r="D27" s="18"/>
      <c r="E27" s="119" t="s">
        <v>45</v>
      </c>
      <c r="F27" s="120"/>
      <c r="G27" s="121"/>
      <c r="H27" s="18">
        <v>1</v>
      </c>
      <c r="I27" s="116">
        <v>6466</v>
      </c>
      <c r="J27" s="117"/>
      <c r="K27" s="118"/>
      <c r="L27" s="36">
        <v>1.8</v>
      </c>
      <c r="M27" s="43">
        <f t="shared" si="1"/>
        <v>11638.800000000001</v>
      </c>
      <c r="N27" s="43"/>
      <c r="O27" s="114"/>
      <c r="P27" s="115"/>
      <c r="Q27" s="43">
        <f t="shared" si="0"/>
        <v>11638.800000000001</v>
      </c>
      <c r="R27" s="43"/>
      <c r="S27" s="8"/>
      <c r="T27" s="9"/>
    </row>
    <row r="28" spans="2:20" s="10" customFormat="1" ht="18" customHeight="1">
      <c r="B28" s="35"/>
      <c r="C28" s="36"/>
      <c r="D28" s="18"/>
      <c r="E28" s="116" t="s">
        <v>46</v>
      </c>
      <c r="F28" s="117"/>
      <c r="G28" s="118"/>
      <c r="H28" s="18">
        <v>1</v>
      </c>
      <c r="I28" s="116">
        <v>6466</v>
      </c>
      <c r="J28" s="117"/>
      <c r="K28" s="118"/>
      <c r="L28" s="36">
        <v>1.5574</v>
      </c>
      <c r="M28" s="43">
        <f t="shared" si="1"/>
        <v>10070.1484</v>
      </c>
      <c r="N28" s="43"/>
      <c r="O28" s="114"/>
      <c r="P28" s="115"/>
      <c r="Q28" s="43">
        <f t="shared" si="0"/>
        <v>10070.1484</v>
      </c>
      <c r="R28" s="43"/>
      <c r="S28" s="8"/>
      <c r="T28" s="9"/>
    </row>
    <row r="29" spans="2:20" s="10" customFormat="1" ht="18" customHeight="1">
      <c r="B29" s="35"/>
      <c r="C29" s="36"/>
      <c r="D29" s="18"/>
      <c r="E29" s="116" t="s">
        <v>47</v>
      </c>
      <c r="F29" s="117"/>
      <c r="G29" s="118"/>
      <c r="H29" s="18">
        <v>0.5</v>
      </c>
      <c r="I29" s="116">
        <v>6466</v>
      </c>
      <c r="J29" s="117"/>
      <c r="K29" s="118"/>
      <c r="L29" s="36">
        <v>1.5082</v>
      </c>
      <c r="M29" s="43">
        <f t="shared" si="1"/>
        <v>4876.0106</v>
      </c>
      <c r="N29" s="43"/>
      <c r="O29" s="114"/>
      <c r="P29" s="115"/>
      <c r="Q29" s="43">
        <f t="shared" si="0"/>
        <v>4876.0106</v>
      </c>
      <c r="R29" s="43"/>
      <c r="S29" s="8"/>
      <c r="T29" s="9"/>
    </row>
    <row r="30" spans="2:20" s="10" customFormat="1" ht="18" customHeight="1">
      <c r="B30" s="35"/>
      <c r="C30" s="36"/>
      <c r="D30" s="18"/>
      <c r="E30" s="116" t="s">
        <v>48</v>
      </c>
      <c r="F30" s="117"/>
      <c r="G30" s="118"/>
      <c r="H30" s="18">
        <v>0.5</v>
      </c>
      <c r="I30" s="116">
        <v>6466</v>
      </c>
      <c r="J30" s="117"/>
      <c r="K30" s="118"/>
      <c r="L30" s="36">
        <v>1.0328</v>
      </c>
      <c r="M30" s="43">
        <f t="shared" si="1"/>
        <v>3339.0424</v>
      </c>
      <c r="N30" s="43"/>
      <c r="O30" s="114"/>
      <c r="P30" s="115"/>
      <c r="Q30" s="43">
        <f t="shared" si="0"/>
        <v>3339.0424</v>
      </c>
      <c r="R30" s="43"/>
      <c r="S30" s="8"/>
      <c r="T30" s="9"/>
    </row>
    <row r="31" spans="2:20" s="10" customFormat="1" ht="18" customHeight="1">
      <c r="B31" s="35"/>
      <c r="C31" s="36"/>
      <c r="D31" s="18"/>
      <c r="E31" s="119" t="s">
        <v>49</v>
      </c>
      <c r="F31" s="120"/>
      <c r="G31" s="121"/>
      <c r="H31" s="18">
        <v>1.5</v>
      </c>
      <c r="I31" s="116">
        <v>6466</v>
      </c>
      <c r="J31" s="117"/>
      <c r="K31" s="118"/>
      <c r="L31" s="36">
        <v>1</v>
      </c>
      <c r="M31" s="43">
        <f t="shared" si="1"/>
        <v>9699</v>
      </c>
      <c r="N31" s="43"/>
      <c r="O31" s="114"/>
      <c r="P31" s="115"/>
      <c r="Q31" s="43">
        <f t="shared" si="0"/>
        <v>9699</v>
      </c>
      <c r="R31" s="43"/>
      <c r="S31" s="8"/>
      <c r="T31" s="9"/>
    </row>
    <row r="32" spans="2:20" s="10" customFormat="1" ht="18" customHeight="1">
      <c r="B32" s="35"/>
      <c r="C32" s="36"/>
      <c r="D32" s="18"/>
      <c r="E32" s="116" t="s">
        <v>50</v>
      </c>
      <c r="F32" s="117"/>
      <c r="G32" s="118"/>
      <c r="H32" s="18">
        <v>0.5</v>
      </c>
      <c r="I32" s="116">
        <v>6466</v>
      </c>
      <c r="J32" s="117"/>
      <c r="K32" s="118"/>
      <c r="L32" s="36">
        <v>1.1115</v>
      </c>
      <c r="M32" s="43">
        <f>I32*L32*H32</f>
        <v>3593.4795</v>
      </c>
      <c r="N32" s="43"/>
      <c r="O32" s="114"/>
      <c r="P32" s="115"/>
      <c r="Q32" s="43">
        <f>M32+N32+O32</f>
        <v>3593.4795</v>
      </c>
      <c r="R32" s="43"/>
      <c r="S32" s="8"/>
      <c r="T32" s="9"/>
    </row>
    <row r="33" spans="2:20" s="10" customFormat="1" ht="18" customHeight="1">
      <c r="B33" s="35"/>
      <c r="C33" s="36"/>
      <c r="D33" s="18"/>
      <c r="E33" s="116" t="s">
        <v>37</v>
      </c>
      <c r="F33" s="117"/>
      <c r="G33" s="118"/>
      <c r="H33" s="18"/>
      <c r="I33" s="116"/>
      <c r="J33" s="117"/>
      <c r="K33" s="118"/>
      <c r="L33" s="36"/>
      <c r="M33" s="43"/>
      <c r="N33" s="43"/>
      <c r="O33" s="114">
        <v>56079.8</v>
      </c>
      <c r="P33" s="115"/>
      <c r="Q33" s="43">
        <f>M33+N33+O33</f>
        <v>56079.8</v>
      </c>
      <c r="R33" s="43"/>
      <c r="S33" s="8"/>
      <c r="T33" s="9"/>
    </row>
    <row r="34" spans="2:18" ht="18.75" customHeight="1">
      <c r="B34" s="24"/>
      <c r="C34" s="24"/>
      <c r="D34" s="24"/>
      <c r="E34" s="24"/>
      <c r="F34" s="24"/>
      <c r="G34" s="26" t="s">
        <v>23</v>
      </c>
      <c r="H34" s="25">
        <f>SUM(H17:H33)</f>
        <v>14.75</v>
      </c>
      <c r="I34" s="124"/>
      <c r="J34" s="125"/>
      <c r="K34" s="126"/>
      <c r="L34" s="44"/>
      <c r="M34" s="42">
        <f>SUM(M17:M33)</f>
        <v>190331.43400000004</v>
      </c>
      <c r="N34" s="42">
        <f>SUM(N17:N33)</f>
        <v>3307.26</v>
      </c>
      <c r="O34" s="127">
        <f>SUM(O33)</f>
        <v>56079.8</v>
      </c>
      <c r="P34" s="128"/>
      <c r="Q34" s="41">
        <f>SUM(Q17:Q33)</f>
        <v>249718.494</v>
      </c>
      <c r="R34" s="40"/>
    </row>
    <row r="35" spans="2:20" ht="29.25" customHeight="1">
      <c r="B35" s="129" t="s">
        <v>14</v>
      </c>
      <c r="C35" s="129"/>
      <c r="D35" s="129"/>
      <c r="E35" s="129"/>
      <c r="F35" s="129"/>
      <c r="G35" s="129"/>
      <c r="H35" s="130" t="s">
        <v>29</v>
      </c>
      <c r="I35" s="130"/>
      <c r="J35" s="130"/>
      <c r="K35" s="11"/>
      <c r="L35" s="11"/>
      <c r="M35" s="130"/>
      <c r="N35" s="130"/>
      <c r="O35" s="11"/>
      <c r="P35" s="130" t="s">
        <v>32</v>
      </c>
      <c r="Q35" s="130"/>
      <c r="R35" s="38"/>
      <c r="S35" s="38"/>
      <c r="T35" s="11"/>
    </row>
    <row r="36" spans="2:20" ht="9.75" customHeight="1">
      <c r="B36" s="11"/>
      <c r="C36" s="11"/>
      <c r="D36" s="11"/>
      <c r="E36" s="11"/>
      <c r="F36" s="11"/>
      <c r="G36" s="11"/>
      <c r="H36" s="122" t="s">
        <v>15</v>
      </c>
      <c r="I36" s="122"/>
      <c r="J36" s="122"/>
      <c r="K36" s="17"/>
      <c r="L36" s="17"/>
      <c r="M36" s="122" t="s">
        <v>24</v>
      </c>
      <c r="N36" s="122"/>
      <c r="O36" s="17"/>
      <c r="P36" s="122" t="s">
        <v>16</v>
      </c>
      <c r="Q36" s="122"/>
      <c r="R36" s="39"/>
      <c r="S36" s="39"/>
      <c r="T36" s="11"/>
    </row>
    <row r="37" spans="2:20" ht="15" customHeight="1" hidden="1">
      <c r="B37" s="11"/>
      <c r="C37" s="11"/>
      <c r="D37" s="11"/>
      <c r="E37" s="11"/>
      <c r="F37" s="11"/>
      <c r="G37" s="11"/>
      <c r="H37" s="123"/>
      <c r="I37" s="123"/>
      <c r="J37" s="123"/>
      <c r="K37" s="11"/>
      <c r="L37" s="11"/>
      <c r="M37" s="123"/>
      <c r="N37" s="123"/>
      <c r="O37" s="11"/>
      <c r="P37" s="123"/>
      <c r="Q37" s="123"/>
      <c r="R37" s="38"/>
      <c r="S37" s="38"/>
      <c r="T37" s="11"/>
    </row>
    <row r="38" spans="2:20" ht="12" customHeight="1" hidden="1">
      <c r="B38" s="11"/>
      <c r="C38" s="11"/>
      <c r="D38" s="11"/>
      <c r="E38" s="11"/>
      <c r="F38" s="11"/>
      <c r="G38" s="11"/>
      <c r="H38" s="122" t="s">
        <v>15</v>
      </c>
      <c r="I38" s="122"/>
      <c r="J38" s="122"/>
      <c r="K38" s="17"/>
      <c r="L38" s="17"/>
      <c r="M38" s="122" t="s">
        <v>24</v>
      </c>
      <c r="N38" s="122"/>
      <c r="O38" s="17"/>
      <c r="P38" s="122" t="s">
        <v>16</v>
      </c>
      <c r="Q38" s="122"/>
      <c r="R38" s="39"/>
      <c r="S38" s="39"/>
      <c r="T38" s="11"/>
    </row>
    <row r="39" spans="2:20" ht="12.75" hidden="1">
      <c r="B39" s="11"/>
      <c r="C39" s="11"/>
      <c r="D39" s="11"/>
      <c r="E39" s="11"/>
      <c r="F39" s="11"/>
      <c r="G39" s="11"/>
      <c r="H39" s="123"/>
      <c r="I39" s="123"/>
      <c r="J39" s="123"/>
      <c r="K39" s="11"/>
      <c r="L39" s="11"/>
      <c r="M39" s="123"/>
      <c r="N39" s="123"/>
      <c r="O39" s="11"/>
      <c r="P39" s="123"/>
      <c r="Q39" s="123"/>
      <c r="R39" s="38"/>
      <c r="S39" s="38"/>
      <c r="T39" s="11"/>
    </row>
    <row r="40" spans="2:20" ht="10.5" customHeight="1" hidden="1">
      <c r="B40" s="11"/>
      <c r="C40" s="11"/>
      <c r="D40" s="11"/>
      <c r="E40" s="11"/>
      <c r="F40" s="11"/>
      <c r="G40" s="11"/>
      <c r="H40" s="122" t="s">
        <v>15</v>
      </c>
      <c r="I40" s="122"/>
      <c r="J40" s="122"/>
      <c r="K40" s="17"/>
      <c r="L40" s="17"/>
      <c r="M40" s="122" t="s">
        <v>24</v>
      </c>
      <c r="N40" s="122"/>
      <c r="O40" s="17"/>
      <c r="P40" s="122" t="s">
        <v>16</v>
      </c>
      <c r="Q40" s="122"/>
      <c r="R40" s="39"/>
      <c r="S40" s="39"/>
      <c r="T40" s="11"/>
    </row>
    <row r="41" spans="2:20" ht="12.75">
      <c r="B41" s="11"/>
      <c r="C41" s="11"/>
      <c r="D41" s="11"/>
      <c r="E41" s="11"/>
      <c r="F41" s="11"/>
      <c r="G41" s="13" t="s">
        <v>17</v>
      </c>
      <c r="H41" s="11"/>
      <c r="I41" s="11"/>
      <c r="J41" s="11"/>
      <c r="K41" s="11"/>
      <c r="L41" s="11"/>
      <c r="M41" s="123"/>
      <c r="N41" s="123"/>
      <c r="O41" s="11"/>
      <c r="P41" s="123" t="s">
        <v>34</v>
      </c>
      <c r="Q41" s="123"/>
      <c r="R41" s="38"/>
      <c r="S41" s="38"/>
      <c r="T41" s="11"/>
    </row>
    <row r="42" spans="2:20" ht="10.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22" t="s">
        <v>24</v>
      </c>
      <c r="N42" s="122"/>
      <c r="O42" s="17"/>
      <c r="P42" s="122" t="s">
        <v>16</v>
      </c>
      <c r="Q42" s="122"/>
      <c r="R42" s="39"/>
      <c r="S42" s="39"/>
      <c r="T42" s="11"/>
    </row>
  </sheetData>
  <sheetProtection/>
  <mergeCells count="99">
    <mergeCell ref="B1:M1"/>
    <mergeCell ref="Q2:T2"/>
    <mergeCell ref="B7:K7"/>
    <mergeCell ref="B8:K8"/>
    <mergeCell ref="D9:K9"/>
    <mergeCell ref="O9:T9"/>
    <mergeCell ref="D10:E10"/>
    <mergeCell ref="G10:H10"/>
    <mergeCell ref="B14:D14"/>
    <mergeCell ref="E14:G15"/>
    <mergeCell ref="H14:H15"/>
    <mergeCell ref="I14:K15"/>
    <mergeCell ref="M14:P14"/>
    <mergeCell ref="Q14:Q15"/>
    <mergeCell ref="R14:R15"/>
    <mergeCell ref="B15:C15"/>
    <mergeCell ref="O15:P15"/>
    <mergeCell ref="B16:C16"/>
    <mergeCell ref="E16:G16"/>
    <mergeCell ref="I16:K16"/>
    <mergeCell ref="O16:P16"/>
    <mergeCell ref="L14:L15"/>
    <mergeCell ref="B17:C17"/>
    <mergeCell ref="E17:G17"/>
    <mergeCell ref="I17:K17"/>
    <mergeCell ref="O17:P17"/>
    <mergeCell ref="E18:G18"/>
    <mergeCell ref="I18:K18"/>
    <mergeCell ref="O18:P18"/>
    <mergeCell ref="E19:G19"/>
    <mergeCell ref="I19:K19"/>
    <mergeCell ref="O19:P19"/>
    <mergeCell ref="E27:G27"/>
    <mergeCell ref="I27:K27"/>
    <mergeCell ref="O27:P27"/>
    <mergeCell ref="E20:G20"/>
    <mergeCell ref="I20:K20"/>
    <mergeCell ref="O20:P20"/>
    <mergeCell ref="E21:G21"/>
    <mergeCell ref="E33:G33"/>
    <mergeCell ref="I33:K33"/>
    <mergeCell ref="O33:P33"/>
    <mergeCell ref="I29:K29"/>
    <mergeCell ref="O29:P29"/>
    <mergeCell ref="E32:G32"/>
    <mergeCell ref="I32:K32"/>
    <mergeCell ref="O32:P32"/>
    <mergeCell ref="E31:G31"/>
    <mergeCell ref="I31:K31"/>
    <mergeCell ref="I34:K34"/>
    <mergeCell ref="O34:P34"/>
    <mergeCell ref="B35:G35"/>
    <mergeCell ref="H35:J35"/>
    <mergeCell ref="M35:N35"/>
    <mergeCell ref="P35:Q35"/>
    <mergeCell ref="H36:J36"/>
    <mergeCell ref="M36:N36"/>
    <mergeCell ref="P36:Q36"/>
    <mergeCell ref="H37:J37"/>
    <mergeCell ref="M37:N37"/>
    <mergeCell ref="P37:Q37"/>
    <mergeCell ref="H38:J38"/>
    <mergeCell ref="M38:N38"/>
    <mergeCell ref="P38:Q38"/>
    <mergeCell ref="H39:J39"/>
    <mergeCell ref="M39:N39"/>
    <mergeCell ref="P39:Q39"/>
    <mergeCell ref="H40:J40"/>
    <mergeCell ref="M40:N40"/>
    <mergeCell ref="P40:Q40"/>
    <mergeCell ref="M41:N41"/>
    <mergeCell ref="P41:Q41"/>
    <mergeCell ref="M42:N42"/>
    <mergeCell ref="P42:Q42"/>
    <mergeCell ref="O21:P21"/>
    <mergeCell ref="E22:G22"/>
    <mergeCell ref="I22:K22"/>
    <mergeCell ref="O22:P22"/>
    <mergeCell ref="E23:G23"/>
    <mergeCell ref="I23:K23"/>
    <mergeCell ref="O23:P23"/>
    <mergeCell ref="I21:K21"/>
    <mergeCell ref="E24:G24"/>
    <mergeCell ref="I24:K24"/>
    <mergeCell ref="O24:P24"/>
    <mergeCell ref="E30:G30"/>
    <mergeCell ref="I30:K30"/>
    <mergeCell ref="O30:P30"/>
    <mergeCell ref="E25:G25"/>
    <mergeCell ref="I25:K25"/>
    <mergeCell ref="O25:P25"/>
    <mergeCell ref="E26:G26"/>
    <mergeCell ref="O31:P31"/>
    <mergeCell ref="I26:K26"/>
    <mergeCell ref="O26:P26"/>
    <mergeCell ref="E28:G28"/>
    <mergeCell ref="I28:K28"/>
    <mergeCell ref="O28:P28"/>
    <mergeCell ref="E29:G29"/>
  </mergeCells>
  <hyperlinks>
    <hyperlink ref="B1" r:id="rId1" display="Бухгалтерские программы БухСофт. Все участки учета. Скачай и работай! "/>
    <hyperlink ref="T1" r:id="rId2" display="www.BuhSoft.ru"/>
  </hyperlinks>
  <printOptions/>
  <pageMargins left="0.31496062992125984" right="0" top="0.35433070866141736" bottom="0" header="0.31496062992125984" footer="0.31496062992125984"/>
  <pageSetup horizontalDpi="600" verticalDpi="600" orientation="landscape" paperSize="9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0.375" style="47" customWidth="1"/>
    <col min="2" max="2" width="59.50390625" style="47" customWidth="1"/>
    <col min="3" max="3" width="15.625" style="47" customWidth="1"/>
    <col min="4" max="4" width="17.375" style="47" customWidth="1"/>
    <col min="5" max="8" width="15.625" style="47" customWidth="1"/>
    <col min="9" max="9" width="8.625" style="47" customWidth="1"/>
    <col min="10" max="10" width="10.625" style="47" customWidth="1"/>
    <col min="11" max="11" width="10.375" style="47" customWidth="1"/>
    <col min="12" max="16384" width="8.875" style="47" customWidth="1"/>
  </cols>
  <sheetData>
    <row r="1" spans="1:9" ht="12.75">
      <c r="A1" s="105" t="s">
        <v>106</v>
      </c>
      <c r="B1" s="94"/>
      <c r="C1" s="113" t="s">
        <v>105</v>
      </c>
      <c r="D1" s="111"/>
      <c r="E1" s="112"/>
      <c r="F1" s="112"/>
      <c r="G1" s="112"/>
      <c r="H1" s="112"/>
      <c r="I1" s="108"/>
    </row>
    <row r="2" spans="1:9" ht="12.75">
      <c r="A2" s="169" t="s">
        <v>104</v>
      </c>
      <c r="B2" s="170" t="s">
        <v>103</v>
      </c>
      <c r="C2" s="171" t="s">
        <v>102</v>
      </c>
      <c r="D2" s="172"/>
      <c r="E2" s="172"/>
      <c r="F2" s="172"/>
      <c r="G2" s="172"/>
      <c r="H2" s="173"/>
      <c r="I2" s="108"/>
    </row>
    <row r="3" spans="1:9" ht="12.75">
      <c r="A3" s="169"/>
      <c r="B3" s="170"/>
      <c r="C3" s="113" t="s">
        <v>101</v>
      </c>
      <c r="D3" s="111"/>
      <c r="E3" s="112"/>
      <c r="F3" s="112"/>
      <c r="G3" s="112"/>
      <c r="H3" s="112"/>
      <c r="I3" s="108"/>
    </row>
    <row r="4" spans="1:9" ht="12.75">
      <c r="A4" s="111"/>
      <c r="B4" s="111"/>
      <c r="C4" s="174" t="s">
        <v>100</v>
      </c>
      <c r="D4" s="175"/>
      <c r="E4" s="175"/>
      <c r="F4" s="175"/>
      <c r="G4" s="175"/>
      <c r="H4" s="176"/>
      <c r="I4" s="108"/>
    </row>
    <row r="5" spans="1:9" ht="12.75">
      <c r="A5" s="177" t="s">
        <v>99</v>
      </c>
      <c r="B5" s="178"/>
      <c r="C5" s="94"/>
      <c r="D5" s="94"/>
      <c r="E5" s="106"/>
      <c r="F5" s="106"/>
      <c r="G5" s="106"/>
      <c r="H5" s="94"/>
      <c r="I5" s="108"/>
    </row>
    <row r="6" spans="1:9" ht="12.75">
      <c r="A6" s="179" t="s">
        <v>98</v>
      </c>
      <c r="B6" s="179"/>
      <c r="C6" s="94"/>
      <c r="D6" s="106"/>
      <c r="E6" s="106"/>
      <c r="F6" s="106" t="s">
        <v>97</v>
      </c>
      <c r="G6" s="106"/>
      <c r="H6" s="106"/>
      <c r="I6" s="108"/>
    </row>
    <row r="7" spans="1:9" ht="12.75">
      <c r="A7" s="49"/>
      <c r="B7" s="49"/>
      <c r="C7" s="106"/>
      <c r="D7" s="110"/>
      <c r="E7" s="109"/>
      <c r="F7" s="109" t="s">
        <v>96</v>
      </c>
      <c r="G7" s="106"/>
      <c r="H7" s="106"/>
      <c r="I7" s="108"/>
    </row>
    <row r="8" spans="1:8" ht="15">
      <c r="A8" s="49" t="s">
        <v>95</v>
      </c>
      <c r="B8" s="107"/>
      <c r="C8" s="50"/>
      <c r="D8" s="106"/>
      <c r="E8" s="106"/>
      <c r="F8" s="50"/>
      <c r="G8" s="104"/>
      <c r="H8" s="104"/>
    </row>
    <row r="9" spans="1:8" ht="15">
      <c r="A9" s="105"/>
      <c r="B9" s="104"/>
      <c r="C9" s="50"/>
      <c r="D9" s="105"/>
      <c r="E9" s="104"/>
      <c r="F9" s="50"/>
      <c r="G9" s="104"/>
      <c r="H9" s="104"/>
    </row>
    <row r="10" spans="1:8" ht="16.5">
      <c r="A10" s="162" t="s">
        <v>94</v>
      </c>
      <c r="B10" s="163"/>
      <c r="C10" s="163"/>
      <c r="D10" s="163"/>
      <c r="E10" s="163"/>
      <c r="F10" s="163"/>
      <c r="G10" s="163"/>
      <c r="H10" s="163"/>
    </row>
    <row r="11" spans="1:8" ht="15.75">
      <c r="A11" s="164" t="s">
        <v>93</v>
      </c>
      <c r="B11" s="163"/>
      <c r="C11" s="163"/>
      <c r="D11" s="163"/>
      <c r="E11" s="163"/>
      <c r="F11" s="163"/>
      <c r="G11" s="163"/>
      <c r="H11" s="163"/>
    </row>
    <row r="12" spans="1:8" ht="12.75">
      <c r="A12" s="94"/>
      <c r="B12" s="94"/>
      <c r="C12" s="94"/>
      <c r="D12" s="94"/>
      <c r="E12" s="94"/>
      <c r="F12" s="94"/>
      <c r="G12" s="94"/>
      <c r="H12" s="94"/>
    </row>
    <row r="13" spans="1:8" ht="15" customHeight="1">
      <c r="A13" s="94"/>
      <c r="B13" s="94"/>
      <c r="C13" s="103" t="s">
        <v>92</v>
      </c>
      <c r="D13" s="165" t="s">
        <v>91</v>
      </c>
      <c r="E13" s="166"/>
      <c r="F13" s="166"/>
      <c r="G13" s="166"/>
      <c r="H13" s="167"/>
    </row>
    <row r="14" spans="1:8" ht="12.75">
      <c r="A14" s="94"/>
      <c r="B14" s="94"/>
      <c r="C14" s="168"/>
      <c r="D14" s="168"/>
      <c r="E14" s="50"/>
      <c r="F14" s="50"/>
      <c r="G14" s="94"/>
      <c r="H14" s="94"/>
    </row>
    <row r="15" spans="1:8" ht="12.75">
      <c r="A15" s="94"/>
      <c r="B15" s="94"/>
      <c r="C15" s="155" t="s">
        <v>90</v>
      </c>
      <c r="D15" s="155"/>
      <c r="E15" s="99" t="s">
        <v>89</v>
      </c>
      <c r="F15" s="94"/>
      <c r="G15" s="95"/>
      <c r="H15" s="94"/>
    </row>
    <row r="16" spans="1:8" ht="12.75">
      <c r="A16" s="94"/>
      <c r="B16" s="94"/>
      <c r="C16" s="155" t="s">
        <v>88</v>
      </c>
      <c r="D16" s="155"/>
      <c r="E16" s="102" t="s">
        <v>87</v>
      </c>
      <c r="F16" s="94"/>
      <c r="G16" s="101"/>
      <c r="H16" s="94"/>
    </row>
    <row r="17" spans="1:8" ht="12.75">
      <c r="A17" s="94"/>
      <c r="B17" s="94"/>
      <c r="C17" s="155" t="s">
        <v>86</v>
      </c>
      <c r="D17" s="155"/>
      <c r="E17" s="100">
        <v>4409900</v>
      </c>
      <c r="F17" s="94"/>
      <c r="G17" s="94"/>
      <c r="H17" s="94"/>
    </row>
    <row r="18" spans="1:8" ht="12.75">
      <c r="A18" s="94"/>
      <c r="B18" s="94"/>
      <c r="C18" s="155" t="s">
        <v>85</v>
      </c>
      <c r="D18" s="155"/>
      <c r="E18" s="100" t="s">
        <v>84</v>
      </c>
      <c r="F18" s="94"/>
      <c r="G18" s="94"/>
      <c r="H18" s="94"/>
    </row>
    <row r="19" spans="1:8" ht="12.75">
      <c r="A19" s="98"/>
      <c r="B19" s="97"/>
      <c r="C19" s="155" t="s">
        <v>83</v>
      </c>
      <c r="D19" s="155"/>
      <c r="E19" s="99" t="s">
        <v>82</v>
      </c>
      <c r="F19" s="94"/>
      <c r="G19" s="95"/>
      <c r="H19" s="94"/>
    </row>
    <row r="20" spans="1:8" ht="13.5" thickBot="1">
      <c r="A20" s="98"/>
      <c r="B20" s="97"/>
      <c r="C20" s="156" t="s">
        <v>81</v>
      </c>
      <c r="D20" s="156"/>
      <c r="E20" s="96"/>
      <c r="F20" s="94"/>
      <c r="G20" s="95"/>
      <c r="H20" s="94"/>
    </row>
    <row r="21" spans="1:8" ht="31.5" customHeight="1">
      <c r="A21" s="157" t="s">
        <v>2</v>
      </c>
      <c r="B21" s="153" t="s">
        <v>80</v>
      </c>
      <c r="C21" s="160" t="s">
        <v>79</v>
      </c>
      <c r="D21" s="160" t="s">
        <v>78</v>
      </c>
      <c r="E21" s="153" t="s">
        <v>77</v>
      </c>
      <c r="F21" s="153"/>
      <c r="G21" s="153"/>
      <c r="H21" s="154"/>
    </row>
    <row r="22" spans="1:8" ht="15.75" thickBot="1">
      <c r="A22" s="158"/>
      <c r="B22" s="159"/>
      <c r="C22" s="161"/>
      <c r="D22" s="161"/>
      <c r="E22" s="93" t="s">
        <v>76</v>
      </c>
      <c r="F22" s="93" t="s">
        <v>75</v>
      </c>
      <c r="G22" s="93" t="s">
        <v>74</v>
      </c>
      <c r="H22" s="92" t="s">
        <v>73</v>
      </c>
    </row>
    <row r="23" spans="1:8" ht="15">
      <c r="A23" s="91">
        <v>210</v>
      </c>
      <c r="B23" s="90" t="s">
        <v>72</v>
      </c>
      <c r="C23" s="66"/>
      <c r="D23" s="66">
        <f aca="true" t="shared" si="0" ref="D23:D36">SUM(E23:H23)</f>
        <v>4021467</v>
      </c>
      <c r="E23" s="66">
        <f>E24+E25</f>
        <v>1005366</v>
      </c>
      <c r="F23" s="66">
        <f>F24+F25</f>
        <v>1005366</v>
      </c>
      <c r="G23" s="66">
        <f>G24+G25</f>
        <v>1005366</v>
      </c>
      <c r="H23" s="66">
        <f>H24+H25</f>
        <v>1005369</v>
      </c>
    </row>
    <row r="24" spans="1:8" ht="15">
      <c r="A24" s="89">
        <v>211</v>
      </c>
      <c r="B24" s="67" t="s">
        <v>71</v>
      </c>
      <c r="C24" s="65"/>
      <c r="D24" s="66">
        <f t="shared" si="0"/>
        <v>2996622</v>
      </c>
      <c r="E24" s="65">
        <v>749155</v>
      </c>
      <c r="F24" s="65">
        <v>749155</v>
      </c>
      <c r="G24" s="65">
        <v>749155</v>
      </c>
      <c r="H24" s="65">
        <v>749157</v>
      </c>
    </row>
    <row r="25" spans="1:8" ht="15.75" thickBot="1">
      <c r="A25" s="88">
        <v>213</v>
      </c>
      <c r="B25" s="87" t="s">
        <v>70</v>
      </c>
      <c r="C25" s="80"/>
      <c r="D25" s="66">
        <f t="shared" si="0"/>
        <v>1024845</v>
      </c>
      <c r="E25" s="80">
        <v>256211</v>
      </c>
      <c r="F25" s="80">
        <v>256211</v>
      </c>
      <c r="G25" s="80">
        <v>256211</v>
      </c>
      <c r="H25" s="80">
        <v>256212</v>
      </c>
    </row>
    <row r="26" spans="1:11" ht="15">
      <c r="A26" s="86">
        <v>220</v>
      </c>
      <c r="B26" s="72" t="s">
        <v>69</v>
      </c>
      <c r="C26" s="71"/>
      <c r="D26" s="71">
        <f t="shared" si="0"/>
        <v>494304</v>
      </c>
      <c r="E26" s="71">
        <f>E27+E28+E29+E30+E31</f>
        <v>160219</v>
      </c>
      <c r="F26" s="71">
        <f>F27+F28+F29+F30+F31</f>
        <v>116119</v>
      </c>
      <c r="G26" s="71">
        <f>G27+G28+G29+G30+G31</f>
        <v>87077</v>
      </c>
      <c r="H26" s="71">
        <f>H27+H28+H29+H30+H31</f>
        <v>130889</v>
      </c>
      <c r="K26" s="85"/>
    </row>
    <row r="27" spans="1:8" ht="15">
      <c r="A27" s="68">
        <v>221</v>
      </c>
      <c r="B27" s="67" t="s">
        <v>68</v>
      </c>
      <c r="C27" s="65"/>
      <c r="D27" s="66">
        <f t="shared" si="0"/>
        <v>12000</v>
      </c>
      <c r="E27" s="65">
        <v>3000</v>
      </c>
      <c r="F27" s="65">
        <v>3000</v>
      </c>
      <c r="G27" s="65">
        <v>3000</v>
      </c>
      <c r="H27" s="64">
        <v>3000</v>
      </c>
    </row>
    <row r="28" spans="1:11" ht="15">
      <c r="A28" s="84">
        <v>223</v>
      </c>
      <c r="B28" s="67" t="s">
        <v>67</v>
      </c>
      <c r="C28" s="65"/>
      <c r="D28" s="66">
        <f t="shared" si="0"/>
        <v>0</v>
      </c>
      <c r="E28" s="65"/>
      <c r="F28" s="65"/>
      <c r="G28" s="65"/>
      <c r="H28" s="64"/>
      <c r="K28" s="48"/>
    </row>
    <row r="29" spans="1:8" ht="15">
      <c r="A29" s="68">
        <v>224</v>
      </c>
      <c r="B29" s="67" t="s">
        <v>66</v>
      </c>
      <c r="C29" s="65"/>
      <c r="D29" s="66">
        <f t="shared" si="0"/>
        <v>383794</v>
      </c>
      <c r="E29" s="65">
        <f>43800+70419</f>
        <v>114219</v>
      </c>
      <c r="F29" s="65">
        <f>43800+52149</f>
        <v>95949</v>
      </c>
      <c r="G29" s="65">
        <f>43800+15607</f>
        <v>59407</v>
      </c>
      <c r="H29" s="64">
        <f>43800+70419</f>
        <v>114219</v>
      </c>
    </row>
    <row r="30" spans="1:8" ht="15">
      <c r="A30" s="68">
        <v>225</v>
      </c>
      <c r="B30" s="67" t="s">
        <v>65</v>
      </c>
      <c r="C30" s="65"/>
      <c r="D30" s="66">
        <f t="shared" si="0"/>
        <v>8000</v>
      </c>
      <c r="E30" s="65">
        <v>2000</v>
      </c>
      <c r="F30" s="65">
        <v>2000</v>
      </c>
      <c r="G30" s="65">
        <v>2000</v>
      </c>
      <c r="H30" s="64">
        <v>2000</v>
      </c>
    </row>
    <row r="31" spans="1:10" ht="15">
      <c r="A31" s="83">
        <v>226</v>
      </c>
      <c r="B31" s="67" t="s">
        <v>64</v>
      </c>
      <c r="C31" s="65"/>
      <c r="D31" s="66">
        <f t="shared" si="0"/>
        <v>90510</v>
      </c>
      <c r="E31" s="65">
        <f>1500+1250+4250+19000+15000</f>
        <v>41000</v>
      </c>
      <c r="F31" s="65">
        <f>1500+1250+3500+4250+4670</f>
        <v>15170</v>
      </c>
      <c r="G31" s="65">
        <f>1500+1250+4250+11000+4670</f>
        <v>22670</v>
      </c>
      <c r="H31" s="64">
        <f>1500+1250+4250+4670</f>
        <v>11670</v>
      </c>
      <c r="J31" s="69"/>
    </row>
    <row r="32" spans="1:8" ht="15.75" thickBot="1">
      <c r="A32" s="82"/>
      <c r="B32" s="81" t="s">
        <v>63</v>
      </c>
      <c r="C32" s="80"/>
      <c r="D32" s="79">
        <f t="shared" si="0"/>
        <v>5216</v>
      </c>
      <c r="E32" s="78">
        <v>1304</v>
      </c>
      <c r="F32" s="78">
        <v>1304</v>
      </c>
      <c r="G32" s="78">
        <v>1304</v>
      </c>
      <c r="H32" s="78">
        <v>1304</v>
      </c>
    </row>
    <row r="33" spans="1:10" ht="15.75" thickBot="1">
      <c r="A33" s="77">
        <v>290</v>
      </c>
      <c r="B33" s="76" t="s">
        <v>62</v>
      </c>
      <c r="C33" s="75"/>
      <c r="D33" s="66">
        <f t="shared" si="0"/>
        <v>1000</v>
      </c>
      <c r="E33" s="75">
        <v>250</v>
      </c>
      <c r="F33" s="75">
        <v>250</v>
      </c>
      <c r="G33" s="75">
        <v>250</v>
      </c>
      <c r="H33" s="74">
        <v>250</v>
      </c>
      <c r="J33" s="69"/>
    </row>
    <row r="34" spans="1:10" ht="15">
      <c r="A34" s="73">
        <v>300</v>
      </c>
      <c r="B34" s="72" t="s">
        <v>61</v>
      </c>
      <c r="C34" s="71"/>
      <c r="D34" s="71">
        <f t="shared" si="0"/>
        <v>34000</v>
      </c>
      <c r="E34" s="71">
        <f>E35+E36</f>
        <v>4750</v>
      </c>
      <c r="F34" s="71">
        <f>F35+F36</f>
        <v>19750</v>
      </c>
      <c r="G34" s="71">
        <f>G35+G36</f>
        <v>4750</v>
      </c>
      <c r="H34" s="70">
        <f>H35+H36</f>
        <v>4750</v>
      </c>
      <c r="J34" s="69"/>
    </row>
    <row r="35" spans="1:10" ht="15">
      <c r="A35" s="68">
        <v>310</v>
      </c>
      <c r="B35" s="67" t="s">
        <v>60</v>
      </c>
      <c r="C35" s="65"/>
      <c r="D35" s="66">
        <f t="shared" si="0"/>
        <v>15000</v>
      </c>
      <c r="E35" s="65"/>
      <c r="F35" s="65">
        <v>15000</v>
      </c>
      <c r="G35" s="65"/>
      <c r="H35" s="64"/>
      <c r="J35" s="69"/>
    </row>
    <row r="36" spans="1:11" ht="15">
      <c r="A36" s="68">
        <v>340</v>
      </c>
      <c r="B36" s="67" t="s">
        <v>59</v>
      </c>
      <c r="C36" s="65"/>
      <c r="D36" s="66">
        <f t="shared" si="0"/>
        <v>19000</v>
      </c>
      <c r="E36" s="65">
        <f>5000-250</f>
        <v>4750</v>
      </c>
      <c r="F36" s="65">
        <v>4750</v>
      </c>
      <c r="G36" s="65">
        <v>4750</v>
      </c>
      <c r="H36" s="64">
        <v>4750</v>
      </c>
      <c r="K36" s="48"/>
    </row>
    <row r="37" spans="1:8" ht="17.25" thickBot="1">
      <c r="A37" s="63"/>
      <c r="B37" s="62" t="s">
        <v>58</v>
      </c>
      <c r="C37" s="61"/>
      <c r="D37" s="61">
        <f>D23+D26+D33+D34</f>
        <v>4550771</v>
      </c>
      <c r="E37" s="61">
        <f>E23+E26+E33+E34</f>
        <v>1170585</v>
      </c>
      <c r="F37" s="61">
        <f>F23+F26+F33+F34</f>
        <v>1141485</v>
      </c>
      <c r="G37" s="61">
        <f>G23+G26+G33+G34</f>
        <v>1097443</v>
      </c>
      <c r="H37" s="61">
        <f>H23+H26+H33+H34</f>
        <v>1141258</v>
      </c>
    </row>
    <row r="38" spans="1:8" ht="12.75">
      <c r="A38" s="59"/>
      <c r="B38" s="60"/>
      <c r="C38" s="60"/>
      <c r="D38" s="60"/>
      <c r="E38" s="57"/>
      <c r="F38" s="57"/>
      <c r="G38" s="57"/>
      <c r="H38" s="57"/>
    </row>
    <row r="39" spans="1:8" ht="12.75">
      <c r="A39" s="59"/>
      <c r="B39" s="60"/>
      <c r="C39" s="60"/>
      <c r="D39" s="60"/>
      <c r="E39" s="57"/>
      <c r="F39" s="57"/>
      <c r="G39" s="57"/>
      <c r="H39" s="57"/>
    </row>
    <row r="40" spans="1:8" ht="13.5">
      <c r="A40" s="59"/>
      <c r="B40" s="55" t="s">
        <v>29</v>
      </c>
      <c r="C40" s="55"/>
      <c r="D40" s="55"/>
      <c r="E40" s="58" t="s">
        <v>32</v>
      </c>
      <c r="F40" s="57"/>
      <c r="G40" s="57"/>
      <c r="H40" s="57"/>
    </row>
    <row r="41" spans="1:8" ht="13.5">
      <c r="A41" s="53"/>
      <c r="B41" s="56"/>
      <c r="C41" s="54"/>
      <c r="D41" s="54"/>
      <c r="E41" s="54"/>
      <c r="F41" s="51"/>
      <c r="G41" s="50"/>
      <c r="H41" s="49"/>
    </row>
    <row r="42" spans="1:8" ht="13.5">
      <c r="A42" s="53"/>
      <c r="B42" s="55" t="s">
        <v>17</v>
      </c>
      <c r="C42" s="54"/>
      <c r="D42" s="54"/>
      <c r="E42" s="54" t="s">
        <v>34</v>
      </c>
      <c r="F42" s="51"/>
      <c r="G42" s="50"/>
      <c r="H42" s="49"/>
    </row>
    <row r="43" spans="1:8" ht="13.5">
      <c r="A43" s="53"/>
      <c r="B43" s="52"/>
      <c r="C43" s="51"/>
      <c r="D43" s="51"/>
      <c r="E43" s="51"/>
      <c r="F43" s="51"/>
      <c r="G43" s="50"/>
      <c r="H43" s="49"/>
    </row>
    <row r="44" spans="1:8" ht="13.5">
      <c r="A44" s="53"/>
      <c r="B44" s="52"/>
      <c r="C44" s="51"/>
      <c r="D44" s="51"/>
      <c r="E44" s="51"/>
      <c r="F44" s="51"/>
      <c r="G44" s="50"/>
      <c r="H44" s="49"/>
    </row>
    <row r="49" ht="12.75">
      <c r="E49" s="48"/>
    </row>
  </sheetData>
  <sheetProtection/>
  <mergeCells count="21">
    <mergeCell ref="A2:A3"/>
    <mergeCell ref="B2:B3"/>
    <mergeCell ref="C2:H2"/>
    <mergeCell ref="C4:H4"/>
    <mergeCell ref="A5:B5"/>
    <mergeCell ref="A6:B6"/>
    <mergeCell ref="A10:H10"/>
    <mergeCell ref="A11:H11"/>
    <mergeCell ref="D13:H13"/>
    <mergeCell ref="C14:D14"/>
    <mergeCell ref="C15:D15"/>
    <mergeCell ref="C16:D16"/>
    <mergeCell ref="E21:H21"/>
    <mergeCell ref="C17:D17"/>
    <mergeCell ref="C18:D18"/>
    <mergeCell ref="C19:D19"/>
    <mergeCell ref="C20:D20"/>
    <mergeCell ref="A21:A22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Коршунов Алексей</dc:creator>
  <cp:keywords/>
  <dc:description/>
  <cp:lastModifiedBy>Администратор</cp:lastModifiedBy>
  <cp:lastPrinted>2012-01-19T06:27:53Z</cp:lastPrinted>
  <dcterms:created xsi:type="dcterms:W3CDTF">2001-07-09T18:35:57Z</dcterms:created>
  <dcterms:modified xsi:type="dcterms:W3CDTF">2012-01-31T16:14:44Z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